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'PC-Version'!$A$1:$BD$211</definedName>
  </definedNames>
  <calcPr fullCalcOnLoad="1"/>
</workbook>
</file>

<file path=xl/sharedStrings.xml><?xml version="1.0" encoding="utf-8"?>
<sst xmlns="http://schemas.openxmlformats.org/spreadsheetml/2006/main" count="606" uniqueCount="122">
  <si>
    <t>Am</t>
  </si>
  <si>
    <t>Samstag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</si>
  <si>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</si>
  <si>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</si>
  <si>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</si>
  <si>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</si>
  <si>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</si>
  <si>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</si>
  <si>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</si>
  <si>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</si>
  <si>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</si>
  <si>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</si>
  <si>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</si>
  <si>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</si>
  <si>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</si>
  <si>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</si>
  <si>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</si>
  <si>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</si>
  <si>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</si>
  <si>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</si>
  <si>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</si>
  <si>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</si>
  <si>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</si>
  <si>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</si>
  <si>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</si>
  <si>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</si>
  <si>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</si>
  <si>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</si>
  <si>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</si>
  <si>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</si>
  <si>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</si>
  <si>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</si>
  <si>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</si>
  <si>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</si>
  <si>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</si>
  <si>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Spiel um Platz 3 und 4</t>
  </si>
  <si>
    <t>Endspiel</t>
  </si>
  <si>
    <t>5.</t>
  </si>
  <si>
    <t>Gruppe A - Platz 1/2</t>
  </si>
  <si>
    <t>Gruppe B - Platz 3/4</t>
  </si>
  <si>
    <t>Gruppe C - Platz 1/2</t>
  </si>
  <si>
    <t>Gruppe D - Platz 3/4</t>
  </si>
  <si>
    <t>Erster Gruppe A</t>
  </si>
  <si>
    <t>Zweiter Gruppe B</t>
  </si>
  <si>
    <t>Dritter Gruppe C</t>
  </si>
  <si>
    <t>Erster Gruppe B</t>
  </si>
  <si>
    <t>Zweiter Gruppe C</t>
  </si>
  <si>
    <t>Dritter Gruppe D</t>
  </si>
  <si>
    <t>Erster Gruppe C</t>
  </si>
  <si>
    <t>Zweiter Gruppe D</t>
  </si>
  <si>
    <t>Dritter Gruppe A</t>
  </si>
  <si>
    <t>Erster Gruppe D</t>
  </si>
  <si>
    <t>Zweiter Gruppe A</t>
  </si>
  <si>
    <t>Dritter Gruppe B</t>
  </si>
  <si>
    <t>Verlierer Spiel 53</t>
  </si>
  <si>
    <t>Verlierer Spiel 54</t>
  </si>
  <si>
    <t>Sieger Spiel 53</t>
  </si>
  <si>
    <t>Sieger Spiel 54</t>
  </si>
  <si>
    <t>6.</t>
  </si>
  <si>
    <t>II. Spielplan Vorrunde (Fortsetzung)</t>
  </si>
  <si>
    <t>VII. Achtelfinale</t>
  </si>
  <si>
    <t>1. Achtelfinale</t>
  </si>
  <si>
    <t>2. Achtelfinale</t>
  </si>
  <si>
    <t>3. Achtelfinale</t>
  </si>
  <si>
    <t>4. Achtelfinale</t>
  </si>
  <si>
    <t>5. Achtelfinale</t>
  </si>
  <si>
    <t>6. Achtelfinale</t>
  </si>
  <si>
    <t>7. Achtelfinale</t>
  </si>
  <si>
    <t>8. Achtelfinale</t>
  </si>
  <si>
    <t>Vierter Gruppe B</t>
  </si>
  <si>
    <t>Vierter Gruppe A</t>
  </si>
  <si>
    <t>Vierter Gruppe D</t>
  </si>
  <si>
    <t>Vierter Gruppe C</t>
  </si>
  <si>
    <t>VIII. Viertelfinale</t>
  </si>
  <si>
    <t>1. Viertelfinale</t>
  </si>
  <si>
    <t>2. Viertelfinale</t>
  </si>
  <si>
    <t>3. Viertelfinale</t>
  </si>
  <si>
    <t>4. Viertelfinale</t>
  </si>
  <si>
    <t>Sieger Spiel 62</t>
  </si>
  <si>
    <t>Sieger Spiel 64</t>
  </si>
  <si>
    <t>Sieger Spiel  65</t>
  </si>
  <si>
    <t>Sieger Spiel  67</t>
  </si>
  <si>
    <t>IX. Halbfinale</t>
  </si>
  <si>
    <t>1. Halbfinale</t>
  </si>
  <si>
    <t>2. Halbfinale</t>
  </si>
  <si>
    <t>Sieger Spiel  69</t>
  </si>
  <si>
    <t>Sieger Spiel 70</t>
  </si>
  <si>
    <t>Sieger Spiel  71</t>
  </si>
  <si>
    <t>Sieger Spiel 72</t>
  </si>
  <si>
    <t>X. Finale</t>
  </si>
  <si>
    <t>XI. Platzierungen</t>
  </si>
  <si>
    <t>Sieger Spiel  66</t>
  </si>
  <si>
    <t>Sieger Spiel  68</t>
  </si>
  <si>
    <t>Sieger Spiel 61</t>
  </si>
  <si>
    <t>Sieger Spiel 63</t>
  </si>
  <si>
    <r>
      <t>Fußball Feldturnier für - E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</si>
  <si>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TuS Rotenhof E1</t>
  </si>
  <si>
    <t>TSV Kropp</t>
  </si>
  <si>
    <t>TSV Bordesholm</t>
  </si>
  <si>
    <t>TuS Rotenhof E2</t>
  </si>
  <si>
    <t>TuS Rotenhof E 3</t>
  </si>
  <si>
    <t>Holstein Kiel</t>
  </si>
  <si>
    <t>Gettorfer SC</t>
  </si>
  <si>
    <t>SVA Wilster</t>
  </si>
  <si>
    <t>TSV Karby</t>
  </si>
  <si>
    <t>SV Hamweddel</t>
  </si>
  <si>
    <t>Husumer SV</t>
  </si>
  <si>
    <t>im Stadion des TuS Rotenhof</t>
  </si>
  <si>
    <t xml:space="preserve">Eckenförder MTV </t>
  </si>
  <si>
    <t>FC.ST. Pauli</t>
  </si>
  <si>
    <t>TSV Neudorf - Bornstein</t>
  </si>
  <si>
    <t>Brekendorfer TSV</t>
  </si>
  <si>
    <t>IF Stjernen Flensborg</t>
  </si>
  <si>
    <t>WÄSCHEREI Martin Krause-Cup</t>
  </si>
  <si>
    <t>SG Friedrichstadt-Seeth-Drage</t>
  </si>
  <si>
    <r>
      <t xml:space="preserve">Rendsburger TSV </t>
    </r>
    <r>
      <rPr>
        <b/>
        <sz val="12"/>
        <rFont val="Arial"/>
        <family val="2"/>
      </rPr>
      <t>A</t>
    </r>
  </si>
  <si>
    <r>
      <t xml:space="preserve">Kolding BK </t>
    </r>
    <r>
      <rPr>
        <b/>
        <sz val="12"/>
        <rFont val="Arial"/>
        <family val="2"/>
      </rPr>
      <t>A</t>
    </r>
  </si>
  <si>
    <r>
      <t>Sp Vg Eidertal Molfsee</t>
    </r>
    <r>
      <rPr>
        <b/>
        <sz val="12"/>
        <rFont val="Arial"/>
        <family val="2"/>
      </rPr>
      <t xml:space="preserve"> A</t>
    </r>
  </si>
  <si>
    <r>
      <t>Kolding BK</t>
    </r>
    <r>
      <rPr>
        <b/>
        <sz val="12"/>
        <rFont val="Arial"/>
        <family val="2"/>
      </rPr>
      <t xml:space="preserve"> B</t>
    </r>
  </si>
  <si>
    <r>
      <t>Kolding IF</t>
    </r>
    <r>
      <rPr>
        <b/>
        <sz val="12"/>
        <rFont val="Arial"/>
        <family val="2"/>
      </rPr>
      <t xml:space="preserve"> A</t>
    </r>
  </si>
  <si>
    <r>
      <t xml:space="preserve">Rendsburger TSV </t>
    </r>
    <r>
      <rPr>
        <b/>
        <sz val="12"/>
        <rFont val="Arial"/>
        <family val="2"/>
      </rPr>
      <t>B</t>
    </r>
  </si>
  <si>
    <r>
      <t>Sp Vg Eiderstal Molfsee</t>
    </r>
    <r>
      <rPr>
        <b/>
        <sz val="12"/>
        <rFont val="Arial"/>
        <family val="2"/>
      </rPr>
      <t xml:space="preserve"> B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</si>
</sst>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_ ;\-0\ 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20"/>
      <name val="Georgia"/>
      <family val="1"/>
    </font>
    <font>
      <b/>
      <sz val="16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0" fontId="11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readingOrder="2"/>
    </xf>
    <xf numFmtId="168" fontId="15" fillId="0" borderId="0" xfId="0" applyNumberFormat="1" applyFont="1" applyFill="1" applyBorder="1" applyAlignment="1">
      <alignment horizontal="center" vertical="justify" readingOrder="1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Border="1" applyAlignment="1" applyProtection="1">
      <alignment/>
      <protection hidden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3" fillId="0" borderId="11" xfId="0" applyFont="1" applyBorder="1" applyAlignment="1">
      <alignment horizont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6" fillId="35" borderId="17" xfId="0" applyFont="1" applyFill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54" xfId="0" applyFont="1" applyBorder="1" applyAlignment="1" applyProtection="1">
      <alignment horizontal="left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8" fontId="0" fillId="0" borderId="59" xfId="0" applyNumberFormat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168" fontId="0" fillId="0" borderId="60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8" fontId="0" fillId="0" borderId="55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61" xfId="0" applyNumberFormat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</xdr:colOff>
      <xdr:row>110</xdr:row>
      <xdr:rowOff>28575</xdr:rowOff>
    </xdr:from>
    <xdr:to>
      <xdr:col>32</xdr:col>
      <xdr:colOff>9525</xdr:colOff>
      <xdr:row>110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40255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28575</xdr:colOff>
      <xdr:row>1</xdr:row>
      <xdr:rowOff>104775</xdr:rowOff>
    </xdr:from>
    <xdr:to>
      <xdr:col>53</xdr:col>
      <xdr:colOff>57150</xdr:colOff>
      <xdr:row>7</xdr:row>
      <xdr:rowOff>142875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200025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Q210"/>
  <sheetViews>
    <sheetView showGridLines="0" tabSelected="1" zoomScale="112" zoomScaleNormal="112" zoomScalePageLayoutView="0" workbookViewId="0" topLeftCell="A1">
      <selection activeCell="BX20" sqref="BX20"/>
    </sheetView>
  </sheetViews>
  <sheetFormatPr defaultColWidth="1.7109375" defaultRowHeight="12.75"/>
  <cols>
    <col min="1" max="55" width="1.7109375" style="0" customWidth="1"/>
    <col min="56" max="56" width="1.7109375" style="40" customWidth="1"/>
    <col min="57" max="57" width="1.7109375" style="41" customWidth="1"/>
    <col min="58" max="58" width="2.8515625" style="41" hidden="1" customWidth="1"/>
    <col min="59" max="59" width="2.140625" style="41" hidden="1" customWidth="1"/>
    <col min="60" max="60" width="2.8515625" style="41" hidden="1" customWidth="1"/>
    <col min="61" max="72" width="1.7109375" style="41" hidden="1" customWidth="1"/>
    <col min="73" max="73" width="2.28125" style="41" bestFit="1" customWidth="1"/>
    <col min="74" max="74" width="1.7109375" style="41" customWidth="1"/>
    <col min="75" max="75" width="2.28125" style="41" bestFit="1" customWidth="1"/>
    <col min="76" max="78" width="1.7109375" style="41" customWidth="1"/>
    <col min="79" max="79" width="12.421875" style="41" customWidth="1"/>
    <col min="80" max="80" width="8.00390625" style="41" bestFit="1" customWidth="1"/>
    <col min="81" max="81" width="4.140625" style="42" bestFit="1" customWidth="1"/>
    <col min="82" max="82" width="1.7109375" style="42" bestFit="1" customWidth="1"/>
    <col min="83" max="83" width="4.140625" style="42" bestFit="1" customWidth="1"/>
    <col min="84" max="85" width="6.28125" style="42" customWidth="1"/>
    <col min="86" max="86" width="12.421875" style="41" customWidth="1"/>
    <col min="87" max="87" width="8.00390625" style="41" bestFit="1" customWidth="1"/>
    <col min="88" max="88" width="4.140625" style="42" bestFit="1" customWidth="1"/>
    <col min="89" max="89" width="1.7109375" style="42" bestFit="1" customWidth="1"/>
    <col min="90" max="90" width="4.140625" style="42" bestFit="1" customWidth="1"/>
    <col min="91" max="91" width="6.28125" style="42" customWidth="1"/>
    <col min="92" max="96" width="1.7109375" style="42" customWidth="1"/>
    <col min="97" max="147" width="1.7109375" style="43" customWidth="1"/>
    <col min="148" max="16384" width="1.7109375" style="40" customWidth="1"/>
  </cols>
  <sheetData>
    <row r="1" spans="1:147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2"/>
      <c r="CD1" s="42"/>
      <c r="CE1" s="42"/>
      <c r="CF1" s="42"/>
      <c r="CG1" s="42"/>
      <c r="CH1" s="41"/>
      <c r="CI1" s="41"/>
      <c r="CJ1" s="42"/>
      <c r="CK1" s="42"/>
      <c r="CL1" s="42"/>
      <c r="CM1" s="42"/>
      <c r="CN1" s="42"/>
      <c r="CO1" s="42"/>
      <c r="CP1" s="42"/>
      <c r="CQ1" s="42"/>
      <c r="CR1" s="42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</row>
    <row r="2" spans="1:147" s="7" customFormat="1" ht="33" customHeight="1">
      <c r="A2" s="212" t="s">
        <v>113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/>
      <c r="AR2"/>
      <c r="AS2"/>
      <c r="AT2"/>
      <c r="AU2"/>
      <c r="AV2"/>
      <c r="AW2"/>
      <c r="AX2"/>
      <c r="AY2"/>
      <c r="AZ2"/>
      <c r="BA2"/>
      <c r="BB2"/>
      <c r="BC2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2"/>
      <c r="CD2" s="42"/>
      <c r="CE2" s="42"/>
      <c r="CF2" s="42"/>
      <c r="CG2" s="42"/>
      <c r="CH2" s="41"/>
      <c r="CI2" s="41"/>
      <c r="CJ2" s="42"/>
      <c r="CK2" s="42"/>
      <c r="CL2" s="42"/>
      <c r="CM2" s="42"/>
      <c r="CN2" s="42"/>
      <c r="CO2" s="42"/>
      <c r="CP2" s="42"/>
      <c r="CQ2" s="42"/>
      <c r="CR2" s="42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</row>
    <row r="3" spans="1:147" s="13" customFormat="1" ht="27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4"/>
      <c r="CI3" s="44"/>
      <c r="CJ3" s="45"/>
      <c r="CK3" s="45"/>
      <c r="CL3" s="45"/>
      <c r="CM3" s="45"/>
      <c r="CN3" s="45"/>
      <c r="CO3" s="45"/>
      <c r="CP3" s="45"/>
      <c r="CQ3" s="45"/>
      <c r="CR3" s="45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</row>
    <row r="4" spans="1:147" s="2" customFormat="1" ht="15.75">
      <c r="A4" s="219" t="s">
        <v>95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7"/>
      <c r="CI4" s="47"/>
      <c r="CJ4" s="48"/>
      <c r="CK4" s="48"/>
      <c r="CL4" s="48"/>
      <c r="CM4" s="48"/>
      <c r="CN4" s="48"/>
      <c r="CO4" s="48"/>
      <c r="CP4" s="48"/>
      <c r="CQ4" s="48"/>
      <c r="CR4" s="48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</row>
    <row r="5" spans="57:147" s="2" customFormat="1" ht="6" customHeight="1"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7"/>
      <c r="CI5" s="47"/>
      <c r="CJ5" s="48"/>
      <c r="CK5" s="48"/>
      <c r="CL5" s="48"/>
      <c r="CM5" s="48"/>
      <c r="CN5" s="48"/>
      <c r="CO5" s="48"/>
      <c r="CP5" s="48"/>
      <c r="CQ5" s="48"/>
      <c r="CR5" s="48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</row>
    <row r="6" spans="12:147" s="2" customFormat="1" ht="15.75">
      <c r="L6" s="3" t="s">
        <v>0</v>
      </c>
      <c r="M6" s="214" t="s">
        <v>1</v>
      </c>
      <c r="N6" s="214"/>
      <c r="O6" s="214"/>
      <c r="P6" s="214"/>
      <c r="Q6" s="214"/>
      <c r="R6" s="214"/>
      <c r="S6" s="214"/>
      <c r="T6" s="214"/>
      <c r="U6" s="2" t="s">
        <v>2</v>
      </c>
      <c r="Y6" s="215">
        <v>41804</v>
      </c>
      <c r="Z6" s="215"/>
      <c r="AA6" s="215"/>
      <c r="AB6" s="215"/>
      <c r="AC6" s="215"/>
      <c r="AD6" s="215"/>
      <c r="AE6" s="215"/>
      <c r="AF6" s="215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7"/>
      <c r="CI6" s="47"/>
      <c r="CJ6" s="48"/>
      <c r="CK6" s="48"/>
      <c r="CL6" s="48"/>
      <c r="CM6" s="48"/>
      <c r="CN6" s="48"/>
      <c r="CO6" s="48"/>
      <c r="CP6" s="48"/>
      <c r="CQ6" s="48"/>
      <c r="CR6" s="48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</row>
    <row r="7" spans="57:147" s="2" customFormat="1" ht="6" customHeight="1"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7"/>
      <c r="CI7" s="47"/>
      <c r="CJ7" s="48"/>
      <c r="CK7" s="48"/>
      <c r="CL7" s="48"/>
      <c r="CM7" s="48"/>
      <c r="CN7" s="48"/>
      <c r="CO7" s="48"/>
      <c r="CP7" s="48"/>
      <c r="CQ7" s="48"/>
      <c r="CR7" s="48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</row>
    <row r="8" spans="2:147" s="2" customFormat="1" ht="15">
      <c r="B8" s="216" t="s">
        <v>107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7"/>
      <c r="CI8" s="47"/>
      <c r="CJ8" s="48"/>
      <c r="CK8" s="48"/>
      <c r="CL8" s="48"/>
      <c r="CM8" s="48"/>
      <c r="CN8" s="48"/>
      <c r="CO8" s="48"/>
      <c r="CP8" s="48"/>
      <c r="CQ8" s="48"/>
      <c r="CR8" s="48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</row>
    <row r="9" spans="57:147" s="2" customFormat="1" ht="6" customHeight="1"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7"/>
      <c r="CI9" s="47"/>
      <c r="CJ9" s="48"/>
      <c r="CK9" s="48"/>
      <c r="CL9" s="48"/>
      <c r="CM9" s="48"/>
      <c r="CN9" s="48"/>
      <c r="CO9" s="48"/>
      <c r="CP9" s="48"/>
      <c r="CQ9" s="48"/>
      <c r="CR9" s="48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</row>
    <row r="10" spans="7:147" s="2" customFormat="1" ht="15.75">
      <c r="G10" s="6" t="s">
        <v>3</v>
      </c>
      <c r="H10" s="218">
        <v>0.3958333333333333</v>
      </c>
      <c r="I10" s="218"/>
      <c r="J10" s="218"/>
      <c r="K10" s="218"/>
      <c r="L10" s="218"/>
      <c r="M10" s="7" t="s">
        <v>4</v>
      </c>
      <c r="T10" s="6" t="s">
        <v>5</v>
      </c>
      <c r="U10" s="213">
        <v>1</v>
      </c>
      <c r="V10" s="213"/>
      <c r="W10" s="17" t="s">
        <v>30</v>
      </c>
      <c r="X10" s="217">
        <v>0.010416666666666666</v>
      </c>
      <c r="Y10" s="217"/>
      <c r="Z10" s="217"/>
      <c r="AA10" s="217"/>
      <c r="AB10" s="217"/>
      <c r="AC10" s="7" t="s">
        <v>6</v>
      </c>
      <c r="AK10" s="6" t="s">
        <v>7</v>
      </c>
      <c r="AL10" s="217">
        <v>0.001388888888888889</v>
      </c>
      <c r="AM10" s="217"/>
      <c r="AN10" s="217"/>
      <c r="AO10" s="217"/>
      <c r="AP10" s="217"/>
      <c r="AQ10" s="7" t="s">
        <v>6</v>
      </c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7"/>
      <c r="CI10" s="47"/>
      <c r="CJ10" s="48"/>
      <c r="CK10" s="48"/>
      <c r="CL10" s="48"/>
      <c r="CM10" s="48"/>
      <c r="CN10" s="48"/>
      <c r="CO10" s="48"/>
      <c r="CP10" s="48"/>
      <c r="CQ10" s="48"/>
      <c r="CR10" s="48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</row>
    <row r="11" spans="1:147" s="22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2"/>
      <c r="CD11" s="42"/>
      <c r="CE11" s="42"/>
      <c r="CF11" s="42"/>
      <c r="CG11" s="42"/>
      <c r="CH11" s="41"/>
      <c r="CI11" s="41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</row>
    <row r="12" spans="1:147" s="22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2"/>
      <c r="CD12" s="42"/>
      <c r="CE12" s="42"/>
      <c r="CF12" s="42"/>
      <c r="CG12" s="42"/>
      <c r="CH12" s="41"/>
      <c r="CI12" s="41"/>
      <c r="CJ12" s="42"/>
      <c r="CK12" s="42"/>
      <c r="CL12" s="42"/>
      <c r="CM12" s="42"/>
      <c r="CN12" s="42"/>
      <c r="CO12" s="42"/>
      <c r="CP12" s="42"/>
      <c r="CQ12" s="42"/>
      <c r="CR12" s="42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</row>
    <row r="13" spans="1:147" s="22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2"/>
      <c r="CD13" s="42"/>
      <c r="CE13" s="42"/>
      <c r="CF13" s="42"/>
      <c r="CG13" s="42"/>
      <c r="CH13" s="41"/>
      <c r="CI13" s="41"/>
      <c r="CJ13" s="42"/>
      <c r="CK13" s="42"/>
      <c r="CL13" s="42"/>
      <c r="CM13" s="42"/>
      <c r="CN13" s="42"/>
      <c r="CO13" s="42"/>
      <c r="CP13" s="42"/>
      <c r="CQ13" s="42"/>
      <c r="CR13" s="42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</row>
    <row r="14" spans="1:147" s="22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2"/>
      <c r="CD14" s="42"/>
      <c r="CE14" s="42"/>
      <c r="CF14" s="42"/>
      <c r="CG14" s="42"/>
      <c r="CH14" s="41"/>
      <c r="CI14" s="41"/>
      <c r="CJ14" s="42"/>
      <c r="CK14" s="42"/>
      <c r="CL14" s="42"/>
      <c r="CM14" s="42"/>
      <c r="CN14" s="42"/>
      <c r="CO14" s="42"/>
      <c r="CP14" s="42"/>
      <c r="CQ14" s="42"/>
      <c r="CR14" s="42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</row>
    <row r="15" spans="1:147" s="22" customFormat="1" ht="16.5" thickBot="1">
      <c r="A15"/>
      <c r="B15" s="208" t="s">
        <v>38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A15"/>
      <c r="AB15"/>
      <c r="AC15"/>
      <c r="AD15"/>
      <c r="AE15" s="208" t="s">
        <v>39</v>
      </c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10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2"/>
      <c r="CD15" s="42"/>
      <c r="CE15" s="42"/>
      <c r="CF15" s="42"/>
      <c r="CG15" s="42"/>
      <c r="CH15" s="41"/>
      <c r="CI15" s="41"/>
      <c r="CJ15" s="42"/>
      <c r="CK15" s="42"/>
      <c r="CL15" s="42"/>
      <c r="CM15" s="42"/>
      <c r="CN15" s="42"/>
      <c r="CO15" s="42"/>
      <c r="CP15" s="42"/>
      <c r="CQ15" s="42"/>
      <c r="CR15" s="42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</row>
    <row r="16" spans="1:147" s="22" customFormat="1" ht="15">
      <c r="A16"/>
      <c r="B16" s="203" t="s">
        <v>9</v>
      </c>
      <c r="C16" s="204"/>
      <c r="D16" s="205" t="s">
        <v>96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1"/>
      <c r="Z16" s="202"/>
      <c r="AA16"/>
      <c r="AB16"/>
      <c r="AC16"/>
      <c r="AD16"/>
      <c r="AE16" s="203" t="s">
        <v>9</v>
      </c>
      <c r="AF16" s="204"/>
      <c r="AG16" s="205" t="s">
        <v>99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1"/>
      <c r="BC16" s="202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2"/>
      <c r="CD16" s="42"/>
      <c r="CE16" s="42"/>
      <c r="CF16" s="42"/>
      <c r="CG16" s="42"/>
      <c r="CH16" s="41"/>
      <c r="CI16" s="41"/>
      <c r="CJ16" s="42"/>
      <c r="CK16" s="42"/>
      <c r="CL16" s="42"/>
      <c r="CM16" s="42"/>
      <c r="CN16" s="42"/>
      <c r="CO16" s="42"/>
      <c r="CP16" s="42"/>
      <c r="CQ16" s="42"/>
      <c r="CR16" s="42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</row>
    <row r="17" spans="1:147" s="22" customFormat="1" ht="15.75">
      <c r="A17"/>
      <c r="B17" s="203" t="s">
        <v>10</v>
      </c>
      <c r="C17" s="204"/>
      <c r="D17" s="205" t="s">
        <v>118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1"/>
      <c r="Z17" s="202"/>
      <c r="AA17"/>
      <c r="AB17"/>
      <c r="AC17"/>
      <c r="AD17"/>
      <c r="AE17" s="203" t="s">
        <v>10</v>
      </c>
      <c r="AF17" s="204"/>
      <c r="AG17" s="205" t="s">
        <v>116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1"/>
      <c r="BC17" s="202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2"/>
      <c r="CD17" s="42"/>
      <c r="CE17" s="42"/>
      <c r="CF17" s="42"/>
      <c r="CG17" s="42"/>
      <c r="CH17" s="41"/>
      <c r="CI17" s="41"/>
      <c r="CJ17" s="42"/>
      <c r="CK17" s="42"/>
      <c r="CL17" s="42"/>
      <c r="CM17" s="42"/>
      <c r="CN17" s="42"/>
      <c r="CO17" s="42"/>
      <c r="CP17" s="42"/>
      <c r="CQ17" s="42"/>
      <c r="CR17" s="42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</row>
    <row r="18" spans="1:147" s="22" customFormat="1" ht="15.75">
      <c r="A18"/>
      <c r="B18" s="203" t="s">
        <v>11</v>
      </c>
      <c r="C18" s="204"/>
      <c r="D18" s="205" t="s">
        <v>97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1"/>
      <c r="Z18" s="202"/>
      <c r="AA18"/>
      <c r="AB18"/>
      <c r="AC18"/>
      <c r="AD18"/>
      <c r="AE18" s="203" t="s">
        <v>11</v>
      </c>
      <c r="AF18" s="204"/>
      <c r="AG18" s="205" t="s">
        <v>115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1"/>
      <c r="BC18" s="202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2"/>
      <c r="CD18" s="42"/>
      <c r="CE18" s="42"/>
      <c r="CF18" s="42"/>
      <c r="CG18" s="42"/>
      <c r="CH18" s="41"/>
      <c r="CI18" s="41"/>
      <c r="CJ18" s="42"/>
      <c r="CK18" s="42"/>
      <c r="CL18" s="42"/>
      <c r="CM18" s="42"/>
      <c r="CN18" s="42"/>
      <c r="CO18" s="42"/>
      <c r="CP18" s="42"/>
      <c r="CQ18" s="42"/>
      <c r="CR18" s="42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</row>
    <row r="19" spans="1:147" s="22" customFormat="1" ht="15">
      <c r="A19"/>
      <c r="B19" s="203" t="s">
        <v>12</v>
      </c>
      <c r="C19" s="204"/>
      <c r="D19" s="205" t="s">
        <v>109</v>
      </c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1"/>
      <c r="Z19" s="202"/>
      <c r="AA19"/>
      <c r="AB19"/>
      <c r="AC19"/>
      <c r="AD19"/>
      <c r="AE19" s="203" t="s">
        <v>12</v>
      </c>
      <c r="AF19" s="204"/>
      <c r="AG19" s="205" t="s">
        <v>114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1"/>
      <c r="BC19" s="202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2"/>
      <c r="CD19" s="42"/>
      <c r="CE19" s="42"/>
      <c r="CF19" s="42"/>
      <c r="CG19" s="42"/>
      <c r="CH19" s="41"/>
      <c r="CI19" s="41"/>
      <c r="CJ19" s="42"/>
      <c r="CK19" s="42"/>
      <c r="CL19" s="42"/>
      <c r="CM19" s="42"/>
      <c r="CN19" s="42"/>
      <c r="CO19" s="42"/>
      <c r="CP19" s="42"/>
      <c r="CQ19" s="42"/>
      <c r="CR19" s="42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</row>
    <row r="20" spans="1:147" s="22" customFormat="1" ht="15">
      <c r="A20"/>
      <c r="B20" s="203" t="s">
        <v>37</v>
      </c>
      <c r="C20" s="204"/>
      <c r="D20" s="205" t="s">
        <v>105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1"/>
      <c r="Z20" s="202"/>
      <c r="AA20"/>
      <c r="AB20"/>
      <c r="AC20"/>
      <c r="AD20"/>
      <c r="AE20" s="203" t="s">
        <v>37</v>
      </c>
      <c r="AF20" s="204"/>
      <c r="AG20" s="205" t="s">
        <v>112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1"/>
      <c r="BC20" s="202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2"/>
      <c r="CD20" s="42"/>
      <c r="CE20" s="42"/>
      <c r="CF20" s="42"/>
      <c r="CG20" s="42"/>
      <c r="CH20" s="41"/>
      <c r="CI20" s="41"/>
      <c r="CJ20" s="42"/>
      <c r="CK20" s="42"/>
      <c r="CL20" s="42"/>
      <c r="CM20" s="42"/>
      <c r="CN20" s="42"/>
      <c r="CO20" s="42"/>
      <c r="CP20" s="42"/>
      <c r="CQ20" s="42"/>
      <c r="CR20" s="42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</row>
    <row r="21" spans="1:147" s="22" customFormat="1" ht="16.5" thickBot="1">
      <c r="A21"/>
      <c r="B21" s="220" t="s">
        <v>58</v>
      </c>
      <c r="C21" s="221"/>
      <c r="D21" s="222" t="s">
        <v>98</v>
      </c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06"/>
      <c r="Z21" s="207"/>
      <c r="AA21"/>
      <c r="AB21"/>
      <c r="AC21"/>
      <c r="AD21"/>
      <c r="AE21" s="220" t="s">
        <v>58</v>
      </c>
      <c r="AF21" s="221"/>
      <c r="AG21" s="222" t="s">
        <v>117</v>
      </c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06"/>
      <c r="BC21" s="207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2"/>
      <c r="CD21" s="42"/>
      <c r="CE21" s="42"/>
      <c r="CF21" s="42"/>
      <c r="CG21" s="42"/>
      <c r="CH21" s="41"/>
      <c r="CI21" s="41"/>
      <c r="CJ21" s="42"/>
      <c r="CK21" s="42"/>
      <c r="CL21" s="42"/>
      <c r="CM21" s="42"/>
      <c r="CN21" s="42"/>
      <c r="CO21" s="42"/>
      <c r="CP21" s="42"/>
      <c r="CQ21" s="42"/>
      <c r="CR21" s="42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</row>
    <row r="22" spans="1:147" s="22" customFormat="1" ht="6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</row>
    <row r="23" spans="1:147" s="22" customFormat="1" ht="16.5" thickBot="1">
      <c r="A23"/>
      <c r="B23" s="208" t="s">
        <v>40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10"/>
      <c r="AA23"/>
      <c r="AB23"/>
      <c r="AC23"/>
      <c r="AD23"/>
      <c r="AE23" s="208" t="s">
        <v>41</v>
      </c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10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</row>
    <row r="24" spans="1:147" s="22" customFormat="1" ht="15.75">
      <c r="A24"/>
      <c r="B24" s="203" t="s">
        <v>9</v>
      </c>
      <c r="C24" s="204"/>
      <c r="D24" s="205" t="s">
        <v>100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1"/>
      <c r="Z24" s="202"/>
      <c r="AA24"/>
      <c r="AB24"/>
      <c r="AC24"/>
      <c r="AD24"/>
      <c r="AE24" s="203" t="s">
        <v>9</v>
      </c>
      <c r="AF24" s="204"/>
      <c r="AG24" s="205" t="s">
        <v>120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1"/>
      <c r="BC24" s="20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</row>
    <row r="25" spans="1:147" s="22" customFormat="1" ht="15">
      <c r="A25"/>
      <c r="B25" s="203" t="s">
        <v>10</v>
      </c>
      <c r="C25" s="204"/>
      <c r="D25" s="205" t="s">
        <v>108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1"/>
      <c r="Z25" s="202"/>
      <c r="AA25"/>
      <c r="AB25"/>
      <c r="AC25"/>
      <c r="AD25"/>
      <c r="AE25" s="203" t="s">
        <v>10</v>
      </c>
      <c r="AF25" s="204"/>
      <c r="AG25" s="205" t="s">
        <v>101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1"/>
      <c r="BC25" s="20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</row>
    <row r="26" spans="1:147" s="22" customFormat="1" ht="15.75">
      <c r="A26"/>
      <c r="B26" s="203" t="s">
        <v>11</v>
      </c>
      <c r="C26" s="204"/>
      <c r="D26" s="205" t="s">
        <v>119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1"/>
      <c r="Z26" s="202"/>
      <c r="AA26"/>
      <c r="AB26"/>
      <c r="AC26"/>
      <c r="AD26"/>
      <c r="AE26" s="203" t="s">
        <v>11</v>
      </c>
      <c r="AF26" s="204"/>
      <c r="AG26" s="205" t="s">
        <v>103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1"/>
      <c r="BC26" s="20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</row>
    <row r="27" spans="1:147" s="22" customFormat="1" ht="15">
      <c r="A27"/>
      <c r="B27" s="203" t="s">
        <v>12</v>
      </c>
      <c r="C27" s="204"/>
      <c r="D27" s="205" t="s">
        <v>102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1"/>
      <c r="Z27" s="202"/>
      <c r="AA27"/>
      <c r="AB27"/>
      <c r="AC27"/>
      <c r="AD27"/>
      <c r="AE27" s="203" t="s">
        <v>12</v>
      </c>
      <c r="AF27" s="204"/>
      <c r="AG27" s="205" t="s">
        <v>106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1"/>
      <c r="BC27" s="20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</row>
    <row r="28" spans="1:147" s="22" customFormat="1" ht="15">
      <c r="A28"/>
      <c r="B28" s="203" t="s">
        <v>37</v>
      </c>
      <c r="C28" s="204"/>
      <c r="D28" s="205" t="s">
        <v>104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1"/>
      <c r="Z28" s="202"/>
      <c r="AA28"/>
      <c r="AB28"/>
      <c r="AC28"/>
      <c r="AD28"/>
      <c r="AE28" s="203" t="s">
        <v>37</v>
      </c>
      <c r="AF28" s="204"/>
      <c r="AG28" s="205" t="s">
        <v>110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1"/>
      <c r="BC28" s="20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</row>
    <row r="29" spans="1:147" s="22" customFormat="1" ht="16.5" thickBot="1">
      <c r="A29"/>
      <c r="B29" s="220" t="s">
        <v>58</v>
      </c>
      <c r="C29" s="221"/>
      <c r="D29" s="222" t="s">
        <v>111</v>
      </c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06"/>
      <c r="Z29" s="207"/>
      <c r="AA29"/>
      <c r="AB29"/>
      <c r="AC29"/>
      <c r="AD29"/>
      <c r="AE29" s="220" t="s">
        <v>58</v>
      </c>
      <c r="AF29" s="221"/>
      <c r="AG29" s="222" t="s">
        <v>121</v>
      </c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06"/>
      <c r="BC29" s="207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</row>
    <row r="30" spans="1:147" s="2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  <c r="CD30" s="42"/>
      <c r="CE30" s="42"/>
      <c r="CF30" s="42"/>
      <c r="CG30" s="42"/>
      <c r="CH30" s="41"/>
      <c r="CI30" s="41"/>
      <c r="CJ30" s="42"/>
      <c r="CK30" s="42"/>
      <c r="CL30" s="42"/>
      <c r="CM30" s="42"/>
      <c r="CN30" s="42"/>
      <c r="CO30" s="42"/>
      <c r="CP30" s="42"/>
      <c r="CQ30" s="42"/>
      <c r="CR30" s="42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</row>
    <row r="31" spans="1:147" s="22" customFormat="1" ht="12.75">
      <c r="A31"/>
      <c r="B31" s="1" t="s">
        <v>25</v>
      </c>
      <c r="C31"/>
      <c r="D31"/>
      <c r="E31"/>
      <c r="F31"/>
      <c r="G31"/>
      <c r="H31"/>
      <c r="I31"/>
      <c r="J31"/>
      <c r="K31"/>
      <c r="L31"/>
      <c r="M31"/>
      <c r="N31" s="1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2"/>
      <c r="CD31" s="42"/>
      <c r="CE31" s="42"/>
      <c r="CF31" s="42"/>
      <c r="CG31" s="42"/>
      <c r="CH31" s="41"/>
      <c r="CI31" s="41"/>
      <c r="CJ31" s="42"/>
      <c r="CK31" s="42"/>
      <c r="CL31" s="42"/>
      <c r="CM31" s="42"/>
      <c r="CN31" s="42"/>
      <c r="CO31" s="42"/>
      <c r="CP31" s="42"/>
      <c r="CQ31" s="42"/>
      <c r="CR31" s="42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</row>
    <row r="32" spans="1:147" s="22" customFormat="1" ht="6" customHeight="1" thickBo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2"/>
      <c r="CD32" s="42"/>
      <c r="CE32" s="42"/>
      <c r="CF32" s="42"/>
      <c r="CG32" s="42"/>
      <c r="CH32" s="41"/>
      <c r="CI32" s="41"/>
      <c r="CJ32" s="42"/>
      <c r="CK32" s="42"/>
      <c r="CL32" s="42"/>
      <c r="CM32" s="42"/>
      <c r="CN32" s="42"/>
      <c r="CO32" s="42"/>
      <c r="CP32" s="42"/>
      <c r="CQ32" s="42"/>
      <c r="CR32" s="42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</row>
    <row r="33" spans="1:147" s="39" customFormat="1" ht="16.5" customHeight="1" thickBot="1">
      <c r="A33" s="4"/>
      <c r="B33" s="199" t="s">
        <v>15</v>
      </c>
      <c r="C33" s="200"/>
      <c r="D33" s="197" t="s">
        <v>16</v>
      </c>
      <c r="E33" s="144"/>
      <c r="F33" s="198"/>
      <c r="G33" s="197" t="s">
        <v>17</v>
      </c>
      <c r="H33" s="144"/>
      <c r="I33" s="198"/>
      <c r="J33" s="197" t="s">
        <v>19</v>
      </c>
      <c r="K33" s="144"/>
      <c r="L33" s="144"/>
      <c r="M33" s="144"/>
      <c r="N33" s="198"/>
      <c r="O33" s="197" t="s">
        <v>20</v>
      </c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98"/>
      <c r="AW33" s="197" t="s">
        <v>23</v>
      </c>
      <c r="AX33" s="144"/>
      <c r="AY33" s="144"/>
      <c r="AZ33" s="144"/>
      <c r="BA33" s="198"/>
      <c r="BB33" s="195"/>
      <c r="BC33" s="196"/>
      <c r="BD33" s="23"/>
      <c r="BE33" s="50"/>
      <c r="BF33" s="51"/>
      <c r="BG33" s="52"/>
      <c r="BH33" s="52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0"/>
      <c r="CD33" s="50"/>
      <c r="CE33" s="50"/>
      <c r="CF33" s="50"/>
      <c r="CG33" s="50"/>
      <c r="CH33" s="53"/>
      <c r="CI33" s="53"/>
      <c r="CJ33" s="50"/>
      <c r="CK33" s="50"/>
      <c r="CL33" s="50"/>
      <c r="CM33" s="50"/>
      <c r="CN33" s="50"/>
      <c r="CO33" s="50"/>
      <c r="CP33" s="50"/>
      <c r="CQ33" s="50"/>
      <c r="CR33" s="50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</row>
    <row r="34" spans="2:147" s="5" customFormat="1" ht="15.75" customHeight="1">
      <c r="B34" s="193">
        <v>1</v>
      </c>
      <c r="C34" s="187"/>
      <c r="D34" s="187">
        <v>1</v>
      </c>
      <c r="E34" s="187"/>
      <c r="F34" s="187"/>
      <c r="G34" s="187" t="s">
        <v>18</v>
      </c>
      <c r="H34" s="187"/>
      <c r="I34" s="187"/>
      <c r="J34" s="188">
        <f>$H$10</f>
        <v>0.3958333333333333</v>
      </c>
      <c r="K34" s="188"/>
      <c r="L34" s="188"/>
      <c r="M34" s="188"/>
      <c r="N34" s="189"/>
      <c r="O34" s="190" t="str">
        <f>D16</f>
        <v>TuS Rotenhof E1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" t="s">
        <v>22</v>
      </c>
      <c r="AF34" s="146" t="str">
        <f>D17</f>
        <v>Kolding BK B</v>
      </c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7"/>
      <c r="AW34" s="148"/>
      <c r="AX34" s="133"/>
      <c r="AY34" s="14" t="s">
        <v>21</v>
      </c>
      <c r="AZ34" s="133"/>
      <c r="BA34" s="134"/>
      <c r="BB34" s="148"/>
      <c r="BC34" s="149"/>
      <c r="BE34" s="53"/>
      <c r="BF34" s="55"/>
      <c r="BG34" s="55"/>
      <c r="BH34" s="55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6" t="str">
        <f aca="true" t="shared" si="0" ref="BU34:BU57">IF(ISBLANK(AZ34),"0",IF(AW34&gt;AZ34,3,IF(AW34=AZ34,1,0)))</f>
        <v>0</v>
      </c>
      <c r="BV34" s="56" t="s">
        <v>21</v>
      </c>
      <c r="BW34" s="56" t="str">
        <f aca="true" t="shared" si="1" ref="BW34:BW57">IF(ISBLANK(AZ34),"0",IF(AZ34&gt;AW34,3,IF(AZ34=AW34,1,0)))</f>
        <v>0</v>
      </c>
      <c r="BX34" s="53"/>
      <c r="BY34" s="53"/>
      <c r="BZ34" s="53"/>
      <c r="CA34" s="57" t="s">
        <v>13</v>
      </c>
      <c r="CB34" s="56" t="s">
        <v>26</v>
      </c>
      <c r="CC34" s="114" t="s">
        <v>27</v>
      </c>
      <c r="CD34" s="114"/>
      <c r="CE34" s="114"/>
      <c r="CF34" s="58" t="s">
        <v>28</v>
      </c>
      <c r="CG34" s="59"/>
      <c r="CH34" s="57" t="s">
        <v>14</v>
      </c>
      <c r="CI34" s="56" t="s">
        <v>26</v>
      </c>
      <c r="CJ34" s="114" t="s">
        <v>27</v>
      </c>
      <c r="CK34" s="114"/>
      <c r="CL34" s="114"/>
      <c r="CM34" s="58" t="s">
        <v>28</v>
      </c>
      <c r="CN34" s="59"/>
      <c r="CO34" s="59"/>
      <c r="CP34" s="59"/>
      <c r="CQ34" s="59"/>
      <c r="CR34" s="59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</row>
    <row r="35" spans="1:147" s="23" customFormat="1" ht="15.75" customHeight="1">
      <c r="A35" s="4"/>
      <c r="B35" s="194">
        <v>2</v>
      </c>
      <c r="C35" s="177"/>
      <c r="D35" s="177">
        <v>2</v>
      </c>
      <c r="E35" s="177"/>
      <c r="F35" s="177"/>
      <c r="G35" s="177" t="s">
        <v>18</v>
      </c>
      <c r="H35" s="177"/>
      <c r="I35" s="177"/>
      <c r="J35" s="178">
        <f>J34</f>
        <v>0.3958333333333333</v>
      </c>
      <c r="K35" s="178"/>
      <c r="L35" s="178"/>
      <c r="M35" s="178"/>
      <c r="N35" s="179"/>
      <c r="O35" s="180" t="str">
        <f>D18</f>
        <v>TSV Kropp</v>
      </c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37" t="s">
        <v>22</v>
      </c>
      <c r="AF35" s="181" t="str">
        <f>D19</f>
        <v>FC.ST. Pauli</v>
      </c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2"/>
      <c r="AW35" s="183"/>
      <c r="AX35" s="184"/>
      <c r="AY35" s="37" t="s">
        <v>21</v>
      </c>
      <c r="AZ35" s="184"/>
      <c r="BA35" s="185"/>
      <c r="BB35" s="183"/>
      <c r="BC35" s="186"/>
      <c r="BE35" s="53"/>
      <c r="BF35" s="55"/>
      <c r="BG35" s="55"/>
      <c r="BH35" s="55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6" t="str">
        <f t="shared" si="0"/>
        <v>0</v>
      </c>
      <c r="BV35" s="53" t="s">
        <v>21</v>
      </c>
      <c r="BW35" s="56" t="str">
        <f t="shared" si="1"/>
        <v>0</v>
      </c>
      <c r="BX35" s="53"/>
      <c r="BY35" s="53"/>
      <c r="BZ35" s="53"/>
      <c r="CA35" s="53" t="str">
        <f>$D$16</f>
        <v>TuS Rotenhof E1</v>
      </c>
      <c r="CB35" s="56">
        <f>SUM($BU$34+$BU$43+$BW$65+$BU$74+$BW$89)</f>
        <v>0</v>
      </c>
      <c r="CC35" s="50">
        <f>SUM($AW$34+$AW$43+$AZ$65+$AW$74+$AZ$89)</f>
        <v>0</v>
      </c>
      <c r="CD35" s="61" t="s">
        <v>21</v>
      </c>
      <c r="CE35" s="62">
        <f>SUM($AZ$34+$AZ$43+$AW$65+$AZ$74+$AW$89)</f>
        <v>0</v>
      </c>
      <c r="CF35" s="63">
        <f aca="true" t="shared" si="2" ref="CF35:CF40">SUM(CC35-CE35)</f>
        <v>0</v>
      </c>
      <c r="CG35" s="50"/>
      <c r="CH35" s="53" t="str">
        <f>$AG$16</f>
        <v>TuS Rotenhof E2</v>
      </c>
      <c r="CI35" s="56">
        <f>SUM($BU$36+$BU$45+$BW$67+$BU$76+$BW$91)</f>
        <v>0</v>
      </c>
      <c r="CJ35" s="50">
        <f>SUM($AW$36+$AW$45+$AZ$67+$AW$76+$AZ$91)</f>
        <v>0</v>
      </c>
      <c r="CK35" s="61" t="s">
        <v>21</v>
      </c>
      <c r="CL35" s="62">
        <f>SUM($AZ$36+$AZ$45+$AW$67+$AZ$76+$AW$91)</f>
        <v>0</v>
      </c>
      <c r="CM35" s="63">
        <f aca="true" t="shared" si="3" ref="CM35:CM40">SUM(CJ35-CL35)</f>
        <v>0</v>
      </c>
      <c r="CN35" s="50"/>
      <c r="CO35" s="50"/>
      <c r="CP35" s="50"/>
      <c r="CQ35" s="50"/>
      <c r="CR35" s="50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</row>
    <row r="36" spans="1:147" s="23" customFormat="1" ht="15.75" customHeight="1">
      <c r="A36" s="4"/>
      <c r="B36" s="192">
        <v>3</v>
      </c>
      <c r="C36" s="168"/>
      <c r="D36" s="168">
        <v>3</v>
      </c>
      <c r="E36" s="168"/>
      <c r="F36" s="168"/>
      <c r="G36" s="168" t="s">
        <v>24</v>
      </c>
      <c r="H36" s="168"/>
      <c r="I36" s="168"/>
      <c r="J36" s="169">
        <f>J35</f>
        <v>0.3958333333333333</v>
      </c>
      <c r="K36" s="169"/>
      <c r="L36" s="169"/>
      <c r="M36" s="169"/>
      <c r="N36" s="170"/>
      <c r="O36" s="171" t="str">
        <f>AG16</f>
        <v>TuS Rotenhof E2</v>
      </c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36" t="s">
        <v>22</v>
      </c>
      <c r="AF36" s="172" t="str">
        <f>AG17</f>
        <v>Kolding BK A</v>
      </c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3"/>
      <c r="AW36" s="131"/>
      <c r="AX36" s="174"/>
      <c r="AY36" s="36" t="s">
        <v>21</v>
      </c>
      <c r="AZ36" s="174"/>
      <c r="BA36" s="175"/>
      <c r="BB36" s="131"/>
      <c r="BC36" s="132"/>
      <c r="BE36" s="53"/>
      <c r="BF36" s="55"/>
      <c r="BG36" s="55"/>
      <c r="BH36" s="55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6" t="str">
        <f t="shared" si="0"/>
        <v>0</v>
      </c>
      <c r="BV36" s="53" t="s">
        <v>21</v>
      </c>
      <c r="BW36" s="56" t="str">
        <f t="shared" si="1"/>
        <v>0</v>
      </c>
      <c r="BX36" s="53"/>
      <c r="BY36" s="53"/>
      <c r="BZ36" s="53"/>
      <c r="CA36" s="53" t="str">
        <f>$D$17</f>
        <v>Kolding BK B</v>
      </c>
      <c r="CB36" s="56">
        <f>SUM($BW$34+$BU$50+$BU$66+$BW$81+$BU$90)</f>
        <v>0</v>
      </c>
      <c r="CC36" s="50">
        <f>SUM($AZ$34+$AW$50+$AW$66+$AZ$81+$AW$90)</f>
        <v>0</v>
      </c>
      <c r="CD36" s="61" t="s">
        <v>21</v>
      </c>
      <c r="CE36" s="62">
        <f>SUM($AW$34+$AZ$50+$AZ$66+$AW$81+$AZ$90)</f>
        <v>0</v>
      </c>
      <c r="CF36" s="63">
        <f t="shared" si="2"/>
        <v>0</v>
      </c>
      <c r="CG36" s="50"/>
      <c r="CH36" s="53" t="str">
        <f>$AG$17</f>
        <v>Kolding BK A</v>
      </c>
      <c r="CI36" s="56">
        <f>SUM($BW$36+$BU$52+$BU$68+$BW$83+$BU$92)</f>
        <v>0</v>
      </c>
      <c r="CJ36" s="50">
        <f>SUM($AZ$36+$AW$52+$AW$68+$AZ$83+$AW$92)</f>
        <v>0</v>
      </c>
      <c r="CK36" s="61" t="s">
        <v>21</v>
      </c>
      <c r="CL36" s="62">
        <f>SUM($AW$36+$AZ$52+$AZ$68+$AW$83+$AZ$92)</f>
        <v>0</v>
      </c>
      <c r="CM36" s="63">
        <f t="shared" si="3"/>
        <v>0</v>
      </c>
      <c r="CN36" s="50"/>
      <c r="CO36" s="50"/>
      <c r="CP36" s="50"/>
      <c r="CQ36" s="50"/>
      <c r="CR36" s="50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</row>
    <row r="37" spans="1:147" s="23" customFormat="1" ht="15.75" customHeight="1" thickBot="1">
      <c r="A37" s="4"/>
      <c r="B37" s="191">
        <v>4</v>
      </c>
      <c r="C37" s="161"/>
      <c r="D37" s="161">
        <v>4</v>
      </c>
      <c r="E37" s="161"/>
      <c r="F37" s="161"/>
      <c r="G37" s="161" t="s">
        <v>24</v>
      </c>
      <c r="H37" s="161"/>
      <c r="I37" s="161"/>
      <c r="J37" s="162">
        <f>J36</f>
        <v>0.3958333333333333</v>
      </c>
      <c r="K37" s="162"/>
      <c r="L37" s="162"/>
      <c r="M37" s="162"/>
      <c r="N37" s="163"/>
      <c r="O37" s="164" t="str">
        <f>AG18</f>
        <v>Rendsburger TSV A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8" t="s">
        <v>22</v>
      </c>
      <c r="AF37" s="165" t="str">
        <f>AG19</f>
        <v>SG Friedrichstadt-Seeth-Drage</v>
      </c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76"/>
      <c r="AW37" s="129"/>
      <c r="AX37" s="166"/>
      <c r="AY37" s="8" t="s">
        <v>21</v>
      </c>
      <c r="AZ37" s="166"/>
      <c r="BA37" s="167"/>
      <c r="BB37" s="129"/>
      <c r="BC37" s="130"/>
      <c r="BE37" s="53"/>
      <c r="BF37" s="55"/>
      <c r="BG37" s="55"/>
      <c r="BH37" s="55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6" t="str">
        <f t="shared" si="0"/>
        <v>0</v>
      </c>
      <c r="BV37" s="53" t="s">
        <v>21</v>
      </c>
      <c r="BW37" s="56" t="str">
        <f t="shared" si="1"/>
        <v>0</v>
      </c>
      <c r="BX37" s="53"/>
      <c r="BY37" s="53"/>
      <c r="BZ37" s="53"/>
      <c r="CA37" s="53" t="str">
        <f>$D$18</f>
        <v>TSV Kropp</v>
      </c>
      <c r="CB37" s="56">
        <f>SUM($BU$35+$BW$43+$BW$73+$BU$82+$BW$90)</f>
        <v>0</v>
      </c>
      <c r="CC37" s="50">
        <f>SUM($AW$35+$AZ$43+$AZ$73+$AW$82+$AZ$90)</f>
        <v>0</v>
      </c>
      <c r="CD37" s="61" t="s">
        <v>21</v>
      </c>
      <c r="CE37" s="62">
        <f>SUM($AZ$35+$AW$43+$AW$73+$AZ$82+$AW$90)</f>
        <v>0</v>
      </c>
      <c r="CF37" s="63">
        <f t="shared" si="2"/>
        <v>0</v>
      </c>
      <c r="CG37" s="50"/>
      <c r="CH37" s="53" t="str">
        <f>$AG$18</f>
        <v>Rendsburger TSV A</v>
      </c>
      <c r="CI37" s="56">
        <f>SUM($BU$37+$BW$45+$BW$75+$BU$84+$BW$92)</f>
        <v>0</v>
      </c>
      <c r="CJ37" s="50">
        <f>SUM($AW$37+$AZ$45+$AZ$75+$AW$84+$AZ$92)</f>
        <v>0</v>
      </c>
      <c r="CK37" s="61" t="s">
        <v>21</v>
      </c>
      <c r="CL37" s="62">
        <f>SUM($AZ$37+$AW$45+$AW$75+$AZ$84+$AW$92)</f>
        <v>0</v>
      </c>
      <c r="CM37" s="63">
        <f t="shared" si="3"/>
        <v>0</v>
      </c>
      <c r="CN37" s="50"/>
      <c r="CO37" s="50"/>
      <c r="CP37" s="50"/>
      <c r="CQ37" s="50"/>
      <c r="CR37" s="50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</row>
    <row r="38" spans="1:147" s="23" customFormat="1" ht="15.75" customHeight="1">
      <c r="A38" s="4"/>
      <c r="B38" s="193">
        <v>5</v>
      </c>
      <c r="C38" s="187"/>
      <c r="D38" s="187">
        <v>1</v>
      </c>
      <c r="E38" s="187"/>
      <c r="F38" s="187"/>
      <c r="G38" s="187" t="s">
        <v>33</v>
      </c>
      <c r="H38" s="187"/>
      <c r="I38" s="187"/>
      <c r="J38" s="188">
        <f>J37+$U$10*$X$10+$AL$10</f>
        <v>0.4076388888888889</v>
      </c>
      <c r="K38" s="188"/>
      <c r="L38" s="188"/>
      <c r="M38" s="188"/>
      <c r="N38" s="189"/>
      <c r="O38" s="190" t="str">
        <f>D24</f>
        <v>TuS Rotenhof E 3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" t="s">
        <v>22</v>
      </c>
      <c r="AF38" s="146" t="str">
        <f>D25</f>
        <v>Eckenförder MTV </v>
      </c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7"/>
      <c r="AW38" s="148"/>
      <c r="AX38" s="133"/>
      <c r="AY38" s="14" t="s">
        <v>21</v>
      </c>
      <c r="AZ38" s="133"/>
      <c r="BA38" s="134"/>
      <c r="BB38" s="148"/>
      <c r="BC38" s="149"/>
      <c r="BE38" s="53"/>
      <c r="BF38" s="55"/>
      <c r="BG38" s="55"/>
      <c r="BH38" s="55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6" t="str">
        <f t="shared" si="0"/>
        <v>0</v>
      </c>
      <c r="BV38" s="53" t="s">
        <v>21</v>
      </c>
      <c r="BW38" s="56" t="str">
        <f t="shared" si="1"/>
        <v>0</v>
      </c>
      <c r="BX38" s="53"/>
      <c r="BY38" s="53"/>
      <c r="BZ38" s="53"/>
      <c r="CA38" s="53" t="str">
        <f>$D$19</f>
        <v>FC.ST. Pauli</v>
      </c>
      <c r="CB38" s="56">
        <f>SUM($BW$35+$BU$51+$BW$66+$BW$74+$BU$97)</f>
        <v>0</v>
      </c>
      <c r="CC38" s="50">
        <f>SUM($AZ$35+$AW$51+$AZ$66+$AZ$74+$AW$97)</f>
        <v>0</v>
      </c>
      <c r="CD38" s="61" t="s">
        <v>21</v>
      </c>
      <c r="CE38" s="62">
        <f>SUM($AW$35+$AZ$51+$AW$66+$AW$74+$AZ$97)</f>
        <v>0</v>
      </c>
      <c r="CF38" s="63">
        <f t="shared" si="2"/>
        <v>0</v>
      </c>
      <c r="CG38" s="50"/>
      <c r="CH38" s="53" t="str">
        <f>$AG$19</f>
        <v>SG Friedrichstadt-Seeth-Drage</v>
      </c>
      <c r="CI38" s="56">
        <f>SUM($BW$37+$BU$53+$BW$68+$BW$76+$BU$98)</f>
        <v>0</v>
      </c>
      <c r="CJ38" s="50">
        <f>SUM($AZ$37+$AW$53+$AZ$68+$AZ$76+$AW$98)</f>
        <v>0</v>
      </c>
      <c r="CK38" s="61" t="s">
        <v>21</v>
      </c>
      <c r="CL38" s="62">
        <f>SUM($AW$37+$AZ$53+$AW$68+$AW$76+$AZ$98)</f>
        <v>0</v>
      </c>
      <c r="CM38" s="63">
        <f t="shared" si="3"/>
        <v>0</v>
      </c>
      <c r="CN38" s="50"/>
      <c r="CO38" s="50"/>
      <c r="CP38" s="50"/>
      <c r="CQ38" s="50"/>
      <c r="CR38" s="50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</row>
    <row r="39" spans="1:147" s="23" customFormat="1" ht="15.75" customHeight="1">
      <c r="A39" s="4"/>
      <c r="B39" s="194">
        <v>6</v>
      </c>
      <c r="C39" s="177"/>
      <c r="D39" s="177">
        <v>2</v>
      </c>
      <c r="E39" s="177"/>
      <c r="F39" s="177"/>
      <c r="G39" s="177" t="s">
        <v>33</v>
      </c>
      <c r="H39" s="177"/>
      <c r="I39" s="177"/>
      <c r="J39" s="178">
        <f>J38</f>
        <v>0.4076388888888889</v>
      </c>
      <c r="K39" s="178"/>
      <c r="L39" s="178"/>
      <c r="M39" s="178"/>
      <c r="N39" s="179"/>
      <c r="O39" s="180" t="str">
        <f>D26</f>
        <v>Kolding IF A</v>
      </c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37" t="s">
        <v>22</v>
      </c>
      <c r="AF39" s="181" t="str">
        <f>D27</f>
        <v>Gettorfer SC</v>
      </c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2"/>
      <c r="AW39" s="183"/>
      <c r="AX39" s="184"/>
      <c r="AY39" s="37" t="s">
        <v>21</v>
      </c>
      <c r="AZ39" s="184"/>
      <c r="BA39" s="185"/>
      <c r="BB39" s="183"/>
      <c r="BC39" s="186"/>
      <c r="BE39" s="53"/>
      <c r="BF39" s="55"/>
      <c r="BG39" s="55"/>
      <c r="BH39" s="55"/>
      <c r="BI39" s="53"/>
      <c r="BJ39" s="53"/>
      <c r="BK39" s="41"/>
      <c r="BL39" s="41"/>
      <c r="BM39" s="41"/>
      <c r="BN39" s="41"/>
      <c r="BO39" s="41"/>
      <c r="BP39" s="41"/>
      <c r="BQ39" s="41"/>
      <c r="BR39" s="41"/>
      <c r="BS39" s="41"/>
      <c r="BT39" s="53"/>
      <c r="BU39" s="56" t="str">
        <f t="shared" si="0"/>
        <v>0</v>
      </c>
      <c r="BV39" s="53" t="s">
        <v>21</v>
      </c>
      <c r="BW39" s="56" t="str">
        <f t="shared" si="1"/>
        <v>0</v>
      </c>
      <c r="BX39" s="53"/>
      <c r="BY39" s="53"/>
      <c r="BZ39" s="53"/>
      <c r="CA39" s="53" t="str">
        <f>$D$20</f>
        <v>SV Hamweddel</v>
      </c>
      <c r="CB39" s="56">
        <f>SUM($BU$42+$BW$50+$BU$65+$BW$82+$BW$97)</f>
        <v>0</v>
      </c>
      <c r="CC39" s="50">
        <f>SUM($AW$42+$AZ$50+$AW$65+$AZ$82+$AZ$97)</f>
        <v>0</v>
      </c>
      <c r="CD39" s="61" t="s">
        <v>21</v>
      </c>
      <c r="CE39" s="62">
        <f>SUM($AZ$42+$AW$50+$AZ$65+$AW$82+$AW$97)</f>
        <v>0</v>
      </c>
      <c r="CF39" s="63">
        <f t="shared" si="2"/>
        <v>0</v>
      </c>
      <c r="CG39" s="50"/>
      <c r="CH39" s="53" t="str">
        <f>$AG$20</f>
        <v>IF Stjernen Flensborg</v>
      </c>
      <c r="CI39" s="56">
        <f>SUM($BU$44+$BW$52+$BU$67+$BW$84+$BW$98)</f>
        <v>0</v>
      </c>
      <c r="CJ39" s="50">
        <f>SUM($AW$44+$AZ$52+$AW$67+$AZ$84+$AZ$98)</f>
        <v>0</v>
      </c>
      <c r="CK39" s="61" t="s">
        <v>21</v>
      </c>
      <c r="CL39" s="62">
        <f>SUM($AZ$44+$AW$52+$AZ$67+$AW$84+$AW$98)</f>
        <v>0</v>
      </c>
      <c r="CM39" s="63">
        <f t="shared" si="3"/>
        <v>0</v>
      </c>
      <c r="CN39" s="50"/>
      <c r="CO39" s="50"/>
      <c r="CP39" s="50"/>
      <c r="CQ39" s="50"/>
      <c r="CR39" s="50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</row>
    <row r="40" spans="1:147" s="23" customFormat="1" ht="15.75" customHeight="1">
      <c r="A40" s="4"/>
      <c r="B40" s="192">
        <v>7</v>
      </c>
      <c r="C40" s="168"/>
      <c r="D40" s="168">
        <v>3</v>
      </c>
      <c r="E40" s="168"/>
      <c r="F40" s="168"/>
      <c r="G40" s="168" t="s">
        <v>34</v>
      </c>
      <c r="H40" s="168"/>
      <c r="I40" s="168"/>
      <c r="J40" s="169">
        <f>J39</f>
        <v>0.4076388888888889</v>
      </c>
      <c r="K40" s="169"/>
      <c r="L40" s="169"/>
      <c r="M40" s="169"/>
      <c r="N40" s="170"/>
      <c r="O40" s="171" t="str">
        <f>AG24</f>
        <v>Rendsburger TSV B</v>
      </c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36" t="s">
        <v>22</v>
      </c>
      <c r="AF40" s="172" t="str">
        <f>AG25</f>
        <v>Holstein Kiel</v>
      </c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3"/>
      <c r="AW40" s="131"/>
      <c r="AX40" s="174"/>
      <c r="AY40" s="36" t="s">
        <v>21</v>
      </c>
      <c r="AZ40" s="174"/>
      <c r="BA40" s="175"/>
      <c r="BB40" s="131"/>
      <c r="BC40" s="132"/>
      <c r="BD40" s="15"/>
      <c r="BE40" s="53"/>
      <c r="BF40" s="55"/>
      <c r="BG40" s="55"/>
      <c r="BH40" s="55"/>
      <c r="BI40" s="53"/>
      <c r="BJ40" s="53"/>
      <c r="BK40" s="64"/>
      <c r="BL40" s="64"/>
      <c r="BM40" s="65"/>
      <c r="BN40" s="66"/>
      <c r="BO40" s="66"/>
      <c r="BP40" s="67"/>
      <c r="BQ40" s="66"/>
      <c r="BR40" s="68"/>
      <c r="BS40" s="53"/>
      <c r="BT40" s="53"/>
      <c r="BU40" s="56" t="str">
        <f t="shared" si="0"/>
        <v>0</v>
      </c>
      <c r="BV40" s="53" t="s">
        <v>21</v>
      </c>
      <c r="BW40" s="56" t="str">
        <f t="shared" si="1"/>
        <v>0</v>
      </c>
      <c r="BX40" s="53"/>
      <c r="BY40" s="53"/>
      <c r="BZ40" s="53"/>
      <c r="CA40" s="53" t="str">
        <f>$D$21</f>
        <v>TSV Bordesholm</v>
      </c>
      <c r="CB40" s="56">
        <f>SUM($BW$42+$BW$51+$BU$73+$BU$81+$BU$89)</f>
        <v>0</v>
      </c>
      <c r="CC40" s="50">
        <f>SUM($AZ$42+$AZ$51+$AW$73+$AW$81+$AW$89)</f>
        <v>0</v>
      </c>
      <c r="CD40" s="61" t="s">
        <v>21</v>
      </c>
      <c r="CE40" s="62">
        <f>SUM($AW$42+$AW$51+$AZ$73+$AZ$81+$AZ$89)</f>
        <v>0</v>
      </c>
      <c r="CF40" s="63">
        <f t="shared" si="2"/>
        <v>0</v>
      </c>
      <c r="CG40" s="42"/>
      <c r="CH40" s="53" t="str">
        <f>$AG$21</f>
        <v>Sp Vg Eidertal Molfsee A</v>
      </c>
      <c r="CI40" s="56">
        <f>SUM($BW$44+$BW$53+$BU$75+$BU$83+$BU$91)</f>
        <v>0</v>
      </c>
      <c r="CJ40" s="50">
        <f>SUM($AZ$44+$AZ$53+$AW$75+$AW$83+$AW$91)</f>
        <v>0</v>
      </c>
      <c r="CK40" s="61" t="s">
        <v>21</v>
      </c>
      <c r="CL40" s="62">
        <f>SUM($AW$44+$AW$53+$AZ$75+$AZ$83+$AZ$91)</f>
        <v>0</v>
      </c>
      <c r="CM40" s="63">
        <f t="shared" si="3"/>
        <v>0</v>
      </c>
      <c r="CN40" s="42"/>
      <c r="CO40" s="42"/>
      <c r="CP40" s="50"/>
      <c r="CQ40" s="50"/>
      <c r="CR40" s="50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</row>
    <row r="41" spans="1:147" s="23" customFormat="1" ht="15.75" customHeight="1" thickBot="1">
      <c r="A41" s="4"/>
      <c r="B41" s="191">
        <v>8</v>
      </c>
      <c r="C41" s="161"/>
      <c r="D41" s="161">
        <v>4</v>
      </c>
      <c r="E41" s="161"/>
      <c r="F41" s="161"/>
      <c r="G41" s="161" t="s">
        <v>34</v>
      </c>
      <c r="H41" s="161"/>
      <c r="I41" s="161"/>
      <c r="J41" s="162">
        <f>J40</f>
        <v>0.4076388888888889</v>
      </c>
      <c r="K41" s="162"/>
      <c r="L41" s="162"/>
      <c r="M41" s="162"/>
      <c r="N41" s="163"/>
      <c r="O41" s="164" t="str">
        <f>AG26</f>
        <v>SVA Wilster</v>
      </c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8" t="s">
        <v>22</v>
      </c>
      <c r="AF41" s="165" t="str">
        <f>AG27</f>
        <v>Husumer SV</v>
      </c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76"/>
      <c r="AW41" s="129"/>
      <c r="AX41" s="166"/>
      <c r="AY41" s="8" t="s">
        <v>21</v>
      </c>
      <c r="AZ41" s="166"/>
      <c r="BA41" s="167"/>
      <c r="BB41" s="129"/>
      <c r="BC41" s="130"/>
      <c r="BD41" s="15"/>
      <c r="BE41" s="53"/>
      <c r="BF41" s="55"/>
      <c r="BG41" s="55"/>
      <c r="BH41" s="55"/>
      <c r="BI41" s="53"/>
      <c r="BJ41" s="53"/>
      <c r="BK41" s="64"/>
      <c r="BL41" s="64"/>
      <c r="BM41" s="65"/>
      <c r="BN41" s="66"/>
      <c r="BO41" s="66"/>
      <c r="BP41" s="67"/>
      <c r="BQ41" s="66"/>
      <c r="BR41" s="68"/>
      <c r="BS41" s="53"/>
      <c r="BT41" s="53"/>
      <c r="BU41" s="56" t="str">
        <f t="shared" si="0"/>
        <v>0</v>
      </c>
      <c r="BV41" s="53" t="s">
        <v>21</v>
      </c>
      <c r="BW41" s="56" t="str">
        <f t="shared" si="1"/>
        <v>0</v>
      </c>
      <c r="BX41" s="53"/>
      <c r="BY41" s="53"/>
      <c r="BZ41" s="53"/>
      <c r="CA41" s="50"/>
      <c r="CB41" s="50"/>
      <c r="CC41" s="50"/>
      <c r="CD41" s="50"/>
      <c r="CE41" s="50"/>
      <c r="CF41" s="50"/>
      <c r="CG41" s="42"/>
      <c r="CH41" s="42"/>
      <c r="CI41" s="42"/>
      <c r="CJ41" s="42"/>
      <c r="CK41" s="42"/>
      <c r="CL41" s="42"/>
      <c r="CM41" s="42"/>
      <c r="CN41" s="42"/>
      <c r="CO41" s="42"/>
      <c r="CP41" s="50"/>
      <c r="CQ41" s="50"/>
      <c r="CR41" s="50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</row>
    <row r="42" spans="1:147" s="23" customFormat="1" ht="15.75" customHeight="1">
      <c r="A42" s="4"/>
      <c r="B42" s="193">
        <v>9</v>
      </c>
      <c r="C42" s="187"/>
      <c r="D42" s="187">
        <v>1</v>
      </c>
      <c r="E42" s="187"/>
      <c r="F42" s="187"/>
      <c r="G42" s="187" t="s">
        <v>18</v>
      </c>
      <c r="H42" s="187"/>
      <c r="I42" s="187"/>
      <c r="J42" s="188">
        <f>J41+$U$10*$X$10+$AL$10</f>
        <v>0.41944444444444445</v>
      </c>
      <c r="K42" s="188"/>
      <c r="L42" s="188"/>
      <c r="M42" s="188"/>
      <c r="N42" s="189"/>
      <c r="O42" s="190" t="str">
        <f>D20</f>
        <v>SV Hamweddel</v>
      </c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" t="s">
        <v>22</v>
      </c>
      <c r="AF42" s="146" t="str">
        <f>D21</f>
        <v>TSV Bordesholm</v>
      </c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7"/>
      <c r="AW42" s="148"/>
      <c r="AX42" s="133"/>
      <c r="AY42" s="14" t="s">
        <v>21</v>
      </c>
      <c r="AZ42" s="133"/>
      <c r="BA42" s="134"/>
      <c r="BB42" s="148"/>
      <c r="BC42" s="149"/>
      <c r="BD42" s="15"/>
      <c r="BE42" s="53"/>
      <c r="BF42" s="55"/>
      <c r="BG42" s="55"/>
      <c r="BH42" s="55"/>
      <c r="BI42" s="53"/>
      <c r="BJ42" s="53"/>
      <c r="BK42" s="64"/>
      <c r="BL42" s="64"/>
      <c r="BM42" s="65"/>
      <c r="BN42" s="66"/>
      <c r="BO42" s="66"/>
      <c r="BP42" s="67"/>
      <c r="BQ42" s="66"/>
      <c r="BR42" s="68"/>
      <c r="BS42" s="53"/>
      <c r="BT42" s="53"/>
      <c r="BU42" s="56" t="str">
        <f t="shared" si="0"/>
        <v>0</v>
      </c>
      <c r="BV42" s="53" t="s">
        <v>21</v>
      </c>
      <c r="BW42" s="56" t="str">
        <f t="shared" si="1"/>
        <v>0</v>
      </c>
      <c r="BX42" s="53"/>
      <c r="BY42" s="53"/>
      <c r="BZ42" s="53"/>
      <c r="CA42" s="57" t="s">
        <v>31</v>
      </c>
      <c r="CB42" s="56" t="s">
        <v>26</v>
      </c>
      <c r="CC42" s="114" t="s">
        <v>27</v>
      </c>
      <c r="CD42" s="114"/>
      <c r="CE42" s="114"/>
      <c r="CF42" s="58" t="s">
        <v>28</v>
      </c>
      <c r="CG42" s="50"/>
      <c r="CH42" s="57" t="s">
        <v>32</v>
      </c>
      <c r="CI42" s="56" t="s">
        <v>26</v>
      </c>
      <c r="CJ42" s="114" t="s">
        <v>27</v>
      </c>
      <c r="CK42" s="114"/>
      <c r="CL42" s="114"/>
      <c r="CM42" s="58" t="s">
        <v>28</v>
      </c>
      <c r="CN42" s="42"/>
      <c r="CO42" s="42"/>
      <c r="CP42" s="50"/>
      <c r="CQ42" s="50"/>
      <c r="CR42" s="50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</row>
    <row r="43" spans="1:147" s="23" customFormat="1" ht="15.75" customHeight="1">
      <c r="A43" s="4"/>
      <c r="B43" s="194">
        <v>10</v>
      </c>
      <c r="C43" s="177"/>
      <c r="D43" s="177">
        <v>2</v>
      </c>
      <c r="E43" s="177"/>
      <c r="F43" s="177"/>
      <c r="G43" s="177" t="s">
        <v>18</v>
      </c>
      <c r="H43" s="177"/>
      <c r="I43" s="177"/>
      <c r="J43" s="178">
        <f>J42</f>
        <v>0.41944444444444445</v>
      </c>
      <c r="K43" s="178"/>
      <c r="L43" s="178"/>
      <c r="M43" s="178"/>
      <c r="N43" s="179"/>
      <c r="O43" s="180" t="str">
        <f>D16</f>
        <v>TuS Rotenhof E1</v>
      </c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37" t="s">
        <v>22</v>
      </c>
      <c r="AF43" s="181" t="str">
        <f>D18</f>
        <v>TSV Kropp</v>
      </c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2"/>
      <c r="AW43" s="183"/>
      <c r="AX43" s="184"/>
      <c r="AY43" s="37" t="s">
        <v>21</v>
      </c>
      <c r="AZ43" s="184"/>
      <c r="BA43" s="185"/>
      <c r="BB43" s="183"/>
      <c r="BC43" s="186"/>
      <c r="BD43" s="15"/>
      <c r="BE43" s="53"/>
      <c r="BF43" s="55"/>
      <c r="BG43" s="55"/>
      <c r="BH43" s="55"/>
      <c r="BI43" s="53"/>
      <c r="BJ43" s="53"/>
      <c r="BK43" s="64"/>
      <c r="BL43" s="64"/>
      <c r="BM43" s="65"/>
      <c r="BN43" s="66"/>
      <c r="BO43" s="66"/>
      <c r="BP43" s="67"/>
      <c r="BQ43" s="66"/>
      <c r="BR43" s="68"/>
      <c r="BS43" s="53"/>
      <c r="BT43" s="53"/>
      <c r="BU43" s="56" t="str">
        <f t="shared" si="0"/>
        <v>0</v>
      </c>
      <c r="BV43" s="53" t="s">
        <v>21</v>
      </c>
      <c r="BW43" s="56" t="str">
        <f t="shared" si="1"/>
        <v>0</v>
      </c>
      <c r="BX43" s="53"/>
      <c r="BY43" s="53"/>
      <c r="BZ43" s="53"/>
      <c r="CA43" s="53" t="str">
        <f>$D$24</f>
        <v>TuS Rotenhof E 3</v>
      </c>
      <c r="CB43" s="56">
        <f>SUM($BU$38+$BU$47+$BW$69+$BU$78+$BW$93)</f>
        <v>0</v>
      </c>
      <c r="CC43" s="50">
        <f>SUM($AW$38+$AW$47+$AZ$69+$AW$78+$AZ$93)</f>
        <v>0</v>
      </c>
      <c r="CD43" s="61" t="s">
        <v>21</v>
      </c>
      <c r="CE43" s="62">
        <f>SUM($AZ$38+$AZ$47+$AW$69+$AZ$78+$AW$93)</f>
        <v>0</v>
      </c>
      <c r="CF43" s="63">
        <f aca="true" t="shared" si="4" ref="CF43:CF48">SUM(CC43-CE43)</f>
        <v>0</v>
      </c>
      <c r="CG43" s="50"/>
      <c r="CH43" s="53" t="str">
        <f>$AG$24</f>
        <v>Rendsburger TSV B</v>
      </c>
      <c r="CI43" s="56">
        <f>SUM($BU$40+$BU$49+$BW$71+$BU$80+$BW$95)</f>
        <v>0</v>
      </c>
      <c r="CJ43" s="50">
        <f>SUM($AW$40+$AW$49+$AZ$71+$AW$80+$AZ$95)</f>
        <v>0</v>
      </c>
      <c r="CK43" s="61" t="s">
        <v>21</v>
      </c>
      <c r="CL43" s="62">
        <f>SUM($AZ$40+$AZ$49+$AW$71+$AZ$80+$AW$95)</f>
        <v>0</v>
      </c>
      <c r="CM43" s="63">
        <f aca="true" t="shared" si="5" ref="CM43:CM48">SUM(CJ43-CL43)</f>
        <v>0</v>
      </c>
      <c r="CN43" s="42"/>
      <c r="CO43" s="42"/>
      <c r="CP43" s="50"/>
      <c r="CQ43" s="50"/>
      <c r="CR43" s="50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</row>
    <row r="44" spans="1:147" s="23" customFormat="1" ht="15.75" customHeight="1">
      <c r="A44" s="4"/>
      <c r="B44" s="192">
        <v>11</v>
      </c>
      <c r="C44" s="168"/>
      <c r="D44" s="168">
        <v>3</v>
      </c>
      <c r="E44" s="168"/>
      <c r="F44" s="168"/>
      <c r="G44" s="168" t="s">
        <v>24</v>
      </c>
      <c r="H44" s="168"/>
      <c r="I44" s="168"/>
      <c r="J44" s="169">
        <f>J43</f>
        <v>0.41944444444444445</v>
      </c>
      <c r="K44" s="169"/>
      <c r="L44" s="169"/>
      <c r="M44" s="169"/>
      <c r="N44" s="170"/>
      <c r="O44" s="171" t="str">
        <f>AG20</f>
        <v>IF Stjernen Flensborg</v>
      </c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36" t="s">
        <v>22</v>
      </c>
      <c r="AF44" s="172" t="str">
        <f>AG21</f>
        <v>Sp Vg Eidertal Molfsee A</v>
      </c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3"/>
      <c r="AW44" s="131"/>
      <c r="AX44" s="174"/>
      <c r="AY44" s="36" t="s">
        <v>21</v>
      </c>
      <c r="AZ44" s="174"/>
      <c r="BA44" s="175"/>
      <c r="BB44" s="131"/>
      <c r="BC44" s="132"/>
      <c r="BD44" s="15"/>
      <c r="BE44" s="53"/>
      <c r="BF44" s="55"/>
      <c r="BG44" s="55"/>
      <c r="BH44" s="55"/>
      <c r="BI44" s="53"/>
      <c r="BJ44" s="53"/>
      <c r="BK44" s="64"/>
      <c r="BL44" s="64"/>
      <c r="BM44" s="69"/>
      <c r="BN44" s="66"/>
      <c r="BO44" s="66"/>
      <c r="BP44" s="67"/>
      <c r="BQ44" s="66"/>
      <c r="BR44" s="70"/>
      <c r="BS44" s="53"/>
      <c r="BT44" s="53"/>
      <c r="BU44" s="56" t="str">
        <f t="shared" si="0"/>
        <v>0</v>
      </c>
      <c r="BV44" s="53" t="s">
        <v>21</v>
      </c>
      <c r="BW44" s="56" t="str">
        <f t="shared" si="1"/>
        <v>0</v>
      </c>
      <c r="BX44" s="53"/>
      <c r="BY44" s="53"/>
      <c r="BZ44" s="53"/>
      <c r="CA44" s="53" t="str">
        <f>$D$25</f>
        <v>Eckenförder MTV </v>
      </c>
      <c r="CB44" s="56">
        <f>SUM($BW$38+$BU$54+$BU$70+$BW$85+$BU$94)</f>
        <v>0</v>
      </c>
      <c r="CC44" s="50">
        <f>SUM($AZ$38+$AW$54+$AW$70+$AZ$85+$AW$94)</f>
        <v>0</v>
      </c>
      <c r="CD44" s="61" t="s">
        <v>21</v>
      </c>
      <c r="CE44" s="62">
        <f>SUM($AW$38+$AZ$54+$AZ$70+$AW$85+$AZ$94)</f>
        <v>0</v>
      </c>
      <c r="CF44" s="63">
        <f t="shared" si="4"/>
        <v>0</v>
      </c>
      <c r="CG44" s="50"/>
      <c r="CH44" s="53" t="str">
        <f>$AG$25</f>
        <v>Holstein Kiel</v>
      </c>
      <c r="CI44" s="56">
        <f>SUM($BW$40+$BU$56+$BU$72+$BW$87+$BU$96)</f>
        <v>0</v>
      </c>
      <c r="CJ44" s="50">
        <f>SUM($AZ$40+$AW$56+$AW$72+$AZ$87+$AW$96)</f>
        <v>0</v>
      </c>
      <c r="CK44" s="61" t="s">
        <v>21</v>
      </c>
      <c r="CL44" s="62">
        <f>SUM($AW$40+$AZ$56+$AZ$72+$AW$87+$AZ$96)</f>
        <v>0</v>
      </c>
      <c r="CM44" s="63">
        <f t="shared" si="5"/>
        <v>0</v>
      </c>
      <c r="CN44" s="42"/>
      <c r="CO44" s="42"/>
      <c r="CP44" s="50"/>
      <c r="CQ44" s="50"/>
      <c r="CR44" s="50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</row>
    <row r="45" spans="1:147" s="23" customFormat="1" ht="15.75" customHeight="1" thickBot="1">
      <c r="A45" s="4"/>
      <c r="B45" s="191">
        <v>12</v>
      </c>
      <c r="C45" s="161"/>
      <c r="D45" s="161">
        <v>4</v>
      </c>
      <c r="E45" s="161"/>
      <c r="F45" s="161"/>
      <c r="G45" s="161" t="s">
        <v>24</v>
      </c>
      <c r="H45" s="161"/>
      <c r="I45" s="161"/>
      <c r="J45" s="162">
        <f>J44</f>
        <v>0.41944444444444445</v>
      </c>
      <c r="K45" s="162"/>
      <c r="L45" s="162"/>
      <c r="M45" s="162"/>
      <c r="N45" s="163"/>
      <c r="O45" s="164" t="str">
        <f>AG16</f>
        <v>TuS Rotenhof E2</v>
      </c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8" t="s">
        <v>22</v>
      </c>
      <c r="AF45" s="165" t="str">
        <f>AG18</f>
        <v>Rendsburger TSV A</v>
      </c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76"/>
      <c r="AW45" s="129"/>
      <c r="AX45" s="166"/>
      <c r="AY45" s="8" t="s">
        <v>21</v>
      </c>
      <c r="AZ45" s="166"/>
      <c r="BA45" s="167"/>
      <c r="BB45" s="129"/>
      <c r="BC45" s="130"/>
      <c r="BD45" s="15"/>
      <c r="BE45" s="53"/>
      <c r="BF45" s="55"/>
      <c r="BG45" s="55"/>
      <c r="BH45" s="55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6" t="str">
        <f t="shared" si="0"/>
        <v>0</v>
      </c>
      <c r="BV45" s="53" t="s">
        <v>21</v>
      </c>
      <c r="BW45" s="56" t="str">
        <f t="shared" si="1"/>
        <v>0</v>
      </c>
      <c r="BX45" s="53"/>
      <c r="BY45" s="53"/>
      <c r="BZ45" s="53"/>
      <c r="CA45" s="53" t="str">
        <f>$D$26</f>
        <v>Kolding IF A</v>
      </c>
      <c r="CB45" s="56">
        <f>SUM($BU$39+$BW$47+$BW$77+$BU$86+$BW$94)</f>
        <v>0</v>
      </c>
      <c r="CC45" s="50">
        <f>SUM($AW$39+$AZ$47+$AZ$77+$AW$86+$AZ$94)</f>
        <v>0</v>
      </c>
      <c r="CD45" s="61" t="s">
        <v>21</v>
      </c>
      <c r="CE45" s="62">
        <f>SUM($AZ$39+$AW$47+$AW$77+$AZ$86+$AW$94)</f>
        <v>0</v>
      </c>
      <c r="CF45" s="63">
        <f t="shared" si="4"/>
        <v>0</v>
      </c>
      <c r="CG45" s="50"/>
      <c r="CH45" s="53" t="str">
        <f>$AG$26</f>
        <v>SVA Wilster</v>
      </c>
      <c r="CI45" s="56">
        <f>SUM($BU$41+$BW$49+$BW$79+$BU$88+$BW$96)</f>
        <v>0</v>
      </c>
      <c r="CJ45" s="50">
        <f>SUM($AW$41+$AZ$49+$AZ$79+$AW$88+$AZ$96)</f>
        <v>0</v>
      </c>
      <c r="CK45" s="61" t="s">
        <v>21</v>
      </c>
      <c r="CL45" s="62">
        <f>SUM($AZ$41+$AW$49+$AW$79+$AZ$88+$AW$96)</f>
        <v>0</v>
      </c>
      <c r="CM45" s="63">
        <f t="shared" si="5"/>
        <v>0</v>
      </c>
      <c r="CN45" s="50"/>
      <c r="CO45" s="50"/>
      <c r="CP45" s="50"/>
      <c r="CQ45" s="50"/>
      <c r="CR45" s="50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</row>
    <row r="46" spans="1:147" s="23" customFormat="1" ht="15.75" customHeight="1">
      <c r="A46" s="4"/>
      <c r="B46" s="193">
        <v>13</v>
      </c>
      <c r="C46" s="187"/>
      <c r="D46" s="187">
        <v>1</v>
      </c>
      <c r="E46" s="187"/>
      <c r="F46" s="187"/>
      <c r="G46" s="187" t="s">
        <v>33</v>
      </c>
      <c r="H46" s="187"/>
      <c r="I46" s="187"/>
      <c r="J46" s="188">
        <f>J45+$U$10*$X$10+$AL$10</f>
        <v>0.43125</v>
      </c>
      <c r="K46" s="188"/>
      <c r="L46" s="188"/>
      <c r="M46" s="188"/>
      <c r="N46" s="189"/>
      <c r="O46" s="190" t="str">
        <f>D28</f>
        <v>TSV Karby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" t="s">
        <v>22</v>
      </c>
      <c r="AF46" s="146" t="str">
        <f>D29</f>
        <v>Brekendorfer TSV</v>
      </c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7"/>
      <c r="AW46" s="148"/>
      <c r="AX46" s="133"/>
      <c r="AY46" s="14" t="s">
        <v>21</v>
      </c>
      <c r="AZ46" s="133"/>
      <c r="BA46" s="134"/>
      <c r="BB46" s="148"/>
      <c r="BC46" s="149"/>
      <c r="BD46" s="15"/>
      <c r="BE46" s="53"/>
      <c r="BF46" s="55"/>
      <c r="BG46" s="55"/>
      <c r="BH46" s="55"/>
      <c r="BI46" s="53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53"/>
      <c r="BU46" s="56" t="str">
        <f t="shared" si="0"/>
        <v>0</v>
      </c>
      <c r="BV46" s="53" t="s">
        <v>21</v>
      </c>
      <c r="BW46" s="56" t="str">
        <f t="shared" si="1"/>
        <v>0</v>
      </c>
      <c r="BX46" s="53"/>
      <c r="BY46" s="53"/>
      <c r="BZ46" s="53"/>
      <c r="CA46" s="53" t="str">
        <f>$D$27</f>
        <v>Gettorfer SC</v>
      </c>
      <c r="CB46" s="56">
        <f>SUM($BW$39+$BU$55+$BW$70+$BW$78+$BU$99)</f>
        <v>0</v>
      </c>
      <c r="CC46" s="50">
        <f>SUM($AZ$39+$AW$55+$AZ$70+$AZ$78+$AW$99)</f>
        <v>0</v>
      </c>
      <c r="CD46" s="61" t="s">
        <v>21</v>
      </c>
      <c r="CE46" s="62">
        <f>SUM($AW$39+$AZ$55+$AW$70+$AW$78+$AZ$99)</f>
        <v>0</v>
      </c>
      <c r="CF46" s="63">
        <f t="shared" si="4"/>
        <v>0</v>
      </c>
      <c r="CG46" s="50"/>
      <c r="CH46" s="53" t="str">
        <f>$AG$27</f>
        <v>Husumer SV</v>
      </c>
      <c r="CI46" s="56">
        <f>SUM($BW$41+$BU$57+$BW$72+$BW$80+$BU$100)</f>
        <v>0</v>
      </c>
      <c r="CJ46" s="50">
        <f>SUM($AZ$41+$AW$57+$AZ$72+$AZ$80+$AW$100)</f>
        <v>0</v>
      </c>
      <c r="CK46" s="61" t="s">
        <v>21</v>
      </c>
      <c r="CL46" s="62">
        <f>SUM($AW$41+$AZ$57+$AW$72+$AW$80+$AZ$100)</f>
        <v>0</v>
      </c>
      <c r="CM46" s="63">
        <f t="shared" si="5"/>
        <v>0</v>
      </c>
      <c r="CN46" s="50"/>
      <c r="CO46" s="50"/>
      <c r="CP46" s="50"/>
      <c r="CQ46" s="50"/>
      <c r="CR46" s="50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</row>
    <row r="47" spans="1:147" s="23" customFormat="1" ht="15.75" customHeight="1">
      <c r="A47" s="4"/>
      <c r="B47" s="194">
        <v>14</v>
      </c>
      <c r="C47" s="177"/>
      <c r="D47" s="177">
        <v>2</v>
      </c>
      <c r="E47" s="177"/>
      <c r="F47" s="177"/>
      <c r="G47" s="177" t="s">
        <v>33</v>
      </c>
      <c r="H47" s="177"/>
      <c r="I47" s="177"/>
      <c r="J47" s="178">
        <f>J46</f>
        <v>0.43125</v>
      </c>
      <c r="K47" s="178"/>
      <c r="L47" s="178"/>
      <c r="M47" s="178"/>
      <c r="N47" s="179"/>
      <c r="O47" s="180" t="str">
        <f>D24</f>
        <v>TuS Rotenhof E 3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37" t="s">
        <v>22</v>
      </c>
      <c r="AF47" s="181" t="str">
        <f>D26</f>
        <v>Kolding IF A</v>
      </c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2"/>
      <c r="AW47" s="183"/>
      <c r="AX47" s="184"/>
      <c r="AY47" s="37" t="s">
        <v>21</v>
      </c>
      <c r="AZ47" s="184"/>
      <c r="BA47" s="185"/>
      <c r="BB47" s="183"/>
      <c r="BC47" s="186"/>
      <c r="BD47" s="15"/>
      <c r="BE47" s="53"/>
      <c r="BF47" s="55"/>
      <c r="BG47" s="55"/>
      <c r="BH47" s="55"/>
      <c r="BI47" s="53"/>
      <c r="BJ47" s="53"/>
      <c r="BK47" s="64"/>
      <c r="BL47" s="64"/>
      <c r="BM47" s="65"/>
      <c r="BN47" s="66"/>
      <c r="BO47" s="66"/>
      <c r="BP47" s="67"/>
      <c r="BQ47" s="66"/>
      <c r="BR47" s="68"/>
      <c r="BS47" s="53"/>
      <c r="BT47" s="53"/>
      <c r="BU47" s="56" t="str">
        <f t="shared" si="0"/>
        <v>0</v>
      </c>
      <c r="BV47" s="53" t="s">
        <v>21</v>
      </c>
      <c r="BW47" s="56" t="str">
        <f t="shared" si="1"/>
        <v>0</v>
      </c>
      <c r="BX47" s="53"/>
      <c r="BY47" s="53"/>
      <c r="BZ47" s="53"/>
      <c r="CA47" s="53" t="str">
        <f>$D$28</f>
        <v>TSV Karby</v>
      </c>
      <c r="CB47" s="56">
        <f>SUM($BU$46+$BW$54+$BU$69+$BW$86+$BW$99)</f>
        <v>0</v>
      </c>
      <c r="CC47" s="50">
        <f>SUM($AW$46+$AZ$54+$AW$69+$AZ$86+$AZ$99)</f>
        <v>0</v>
      </c>
      <c r="CD47" s="61" t="s">
        <v>21</v>
      </c>
      <c r="CE47" s="62">
        <f>SUM($AZ$46+$AW$54+$AZ$69+$AW$86+$AW$99)</f>
        <v>0</v>
      </c>
      <c r="CF47" s="63">
        <f t="shared" si="4"/>
        <v>0</v>
      </c>
      <c r="CG47" s="50"/>
      <c r="CH47" s="53" t="str">
        <f>$AG$28</f>
        <v>TSV Neudorf - Bornstein</v>
      </c>
      <c r="CI47" s="56">
        <f>SUM($BU$48+$BW$56+$BU$71+$BW$88+$BW$100)</f>
        <v>0</v>
      </c>
      <c r="CJ47" s="50">
        <f>SUM($AW$48+$AZ$56+$AW$71+$AZ$88+$AZ$100)</f>
        <v>0</v>
      </c>
      <c r="CK47" s="61" t="s">
        <v>21</v>
      </c>
      <c r="CL47" s="62">
        <f>SUM($AZ$48+$AW$56+$AZ$71+$AW$88+$AW$100)</f>
        <v>0</v>
      </c>
      <c r="CM47" s="63">
        <f t="shared" si="5"/>
        <v>0</v>
      </c>
      <c r="CN47" s="50"/>
      <c r="CO47" s="50"/>
      <c r="CP47" s="50"/>
      <c r="CQ47" s="50"/>
      <c r="CR47" s="50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</row>
    <row r="48" spans="1:147" s="23" customFormat="1" ht="15.75" customHeight="1">
      <c r="A48" s="4"/>
      <c r="B48" s="192">
        <v>15</v>
      </c>
      <c r="C48" s="168"/>
      <c r="D48" s="168">
        <v>3</v>
      </c>
      <c r="E48" s="168"/>
      <c r="F48" s="168"/>
      <c r="G48" s="168" t="s">
        <v>34</v>
      </c>
      <c r="H48" s="168"/>
      <c r="I48" s="168"/>
      <c r="J48" s="169">
        <f>J47</f>
        <v>0.43125</v>
      </c>
      <c r="K48" s="169"/>
      <c r="L48" s="169"/>
      <c r="M48" s="169"/>
      <c r="N48" s="170"/>
      <c r="O48" s="171" t="str">
        <f>AG28</f>
        <v>TSV Neudorf - Bornstein</v>
      </c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36" t="s">
        <v>22</v>
      </c>
      <c r="AF48" s="172" t="str">
        <f>AG29</f>
        <v>Sp Vg Eiderstal Molfsee B</v>
      </c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3"/>
      <c r="AW48" s="131"/>
      <c r="AX48" s="174"/>
      <c r="AY48" s="36" t="s">
        <v>21</v>
      </c>
      <c r="AZ48" s="174"/>
      <c r="BA48" s="175"/>
      <c r="BB48" s="131"/>
      <c r="BC48" s="132"/>
      <c r="BD48" s="15"/>
      <c r="BE48" s="53"/>
      <c r="BF48" s="55"/>
      <c r="BG48" s="55"/>
      <c r="BH48" s="55"/>
      <c r="BI48" s="53"/>
      <c r="BJ48" s="53"/>
      <c r="BK48" s="64"/>
      <c r="BL48" s="64"/>
      <c r="BM48" s="65"/>
      <c r="BN48" s="66"/>
      <c r="BO48" s="66"/>
      <c r="BP48" s="67"/>
      <c r="BQ48" s="66"/>
      <c r="BR48" s="68"/>
      <c r="BS48" s="53"/>
      <c r="BT48" s="53"/>
      <c r="BU48" s="56" t="str">
        <f t="shared" si="0"/>
        <v>0</v>
      </c>
      <c r="BV48" s="53" t="s">
        <v>21</v>
      </c>
      <c r="BW48" s="56" t="str">
        <f t="shared" si="1"/>
        <v>0</v>
      </c>
      <c r="BX48" s="53"/>
      <c r="BY48" s="53"/>
      <c r="BZ48" s="53"/>
      <c r="CA48" s="53" t="str">
        <f>$D$29</f>
        <v>Brekendorfer TSV</v>
      </c>
      <c r="CB48" s="56">
        <f>SUM($BW$46+$BW$55+$BU$77+$BU$85+$BU$93)</f>
        <v>0</v>
      </c>
      <c r="CC48" s="50">
        <f>SUM($AZ$46+$AZ$55+$AW$77+$AW$85+$AW$93)</f>
        <v>0</v>
      </c>
      <c r="CD48" s="61" t="s">
        <v>21</v>
      </c>
      <c r="CE48" s="62">
        <f>SUM($AW$46+$AW$55+$AZ$77+$AZ$85+$AZ$93)</f>
        <v>0</v>
      </c>
      <c r="CF48" s="63">
        <f t="shared" si="4"/>
        <v>0</v>
      </c>
      <c r="CG48" s="50"/>
      <c r="CH48" s="53" t="str">
        <f>$AG$29</f>
        <v>Sp Vg Eiderstal Molfsee B</v>
      </c>
      <c r="CI48" s="56">
        <f>SUM($BW$48+$BW$57+$BU$79+$BU$87+$BU$95)</f>
        <v>0</v>
      </c>
      <c r="CJ48" s="50">
        <f>SUM($AZ$48+$AZ$57+$AW$79+$AW$87+$AW$95)</f>
        <v>0</v>
      </c>
      <c r="CK48" s="61" t="s">
        <v>21</v>
      </c>
      <c r="CL48" s="62">
        <f>SUM($AW$48+$AW$57+$AZ$79+$AZ$87+$AZ$95)</f>
        <v>0</v>
      </c>
      <c r="CM48" s="63">
        <f t="shared" si="5"/>
        <v>0</v>
      </c>
      <c r="CN48" s="50"/>
      <c r="CO48" s="50"/>
      <c r="CP48" s="50"/>
      <c r="CQ48" s="50"/>
      <c r="CR48" s="50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</row>
    <row r="49" spans="1:147" s="23" customFormat="1" ht="15.75" customHeight="1" thickBot="1">
      <c r="A49" s="4"/>
      <c r="B49" s="191">
        <v>16</v>
      </c>
      <c r="C49" s="161"/>
      <c r="D49" s="161">
        <v>4</v>
      </c>
      <c r="E49" s="161"/>
      <c r="F49" s="161"/>
      <c r="G49" s="161" t="s">
        <v>34</v>
      </c>
      <c r="H49" s="161"/>
      <c r="I49" s="161"/>
      <c r="J49" s="162">
        <f>J48</f>
        <v>0.43125</v>
      </c>
      <c r="K49" s="162"/>
      <c r="L49" s="162"/>
      <c r="M49" s="162"/>
      <c r="N49" s="163"/>
      <c r="O49" s="164" t="str">
        <f>AG24</f>
        <v>Rendsburger TSV B</v>
      </c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8" t="s">
        <v>22</v>
      </c>
      <c r="AF49" s="165" t="str">
        <f>AG26</f>
        <v>SVA Wilster</v>
      </c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76"/>
      <c r="AW49" s="129"/>
      <c r="AX49" s="166"/>
      <c r="AY49" s="8" t="s">
        <v>21</v>
      </c>
      <c r="AZ49" s="166"/>
      <c r="BA49" s="167"/>
      <c r="BB49" s="129"/>
      <c r="BC49" s="130"/>
      <c r="BD49" s="15"/>
      <c r="BE49" s="53"/>
      <c r="BF49" s="55"/>
      <c r="BG49" s="55"/>
      <c r="BH49" s="55"/>
      <c r="BI49" s="53"/>
      <c r="BJ49" s="53"/>
      <c r="BK49" s="64"/>
      <c r="BL49" s="64"/>
      <c r="BM49" s="69"/>
      <c r="BN49" s="66"/>
      <c r="BO49" s="66"/>
      <c r="BP49" s="67"/>
      <c r="BQ49" s="66"/>
      <c r="BR49" s="70"/>
      <c r="BS49" s="53"/>
      <c r="BT49" s="53"/>
      <c r="BU49" s="56" t="str">
        <f t="shared" si="0"/>
        <v>0</v>
      </c>
      <c r="BV49" s="53" t="s">
        <v>21</v>
      </c>
      <c r="BW49" s="56" t="str">
        <f t="shared" si="1"/>
        <v>0</v>
      </c>
      <c r="BX49" s="53"/>
      <c r="BY49" s="53"/>
      <c r="BZ49" s="53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</row>
    <row r="50" spans="1:147" s="23" customFormat="1" ht="15.75" customHeight="1">
      <c r="A50" s="4"/>
      <c r="B50" s="193">
        <v>17</v>
      </c>
      <c r="C50" s="187"/>
      <c r="D50" s="187">
        <v>1</v>
      </c>
      <c r="E50" s="187"/>
      <c r="F50" s="187"/>
      <c r="G50" s="187" t="s">
        <v>18</v>
      </c>
      <c r="H50" s="187"/>
      <c r="I50" s="187"/>
      <c r="J50" s="188">
        <f>J49+$U$10*$X$10+$AL$10</f>
        <v>0.4430555555555556</v>
      </c>
      <c r="K50" s="188"/>
      <c r="L50" s="188"/>
      <c r="M50" s="188"/>
      <c r="N50" s="189"/>
      <c r="O50" s="190" t="str">
        <f>D17</f>
        <v>Kolding BK B</v>
      </c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" t="s">
        <v>22</v>
      </c>
      <c r="AF50" s="146" t="str">
        <f>D20</f>
        <v>SV Hamweddel</v>
      </c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7"/>
      <c r="AW50" s="148"/>
      <c r="AX50" s="133"/>
      <c r="AY50" s="14" t="s">
        <v>21</v>
      </c>
      <c r="AZ50" s="133"/>
      <c r="BA50" s="134"/>
      <c r="BB50" s="148"/>
      <c r="BC50" s="149"/>
      <c r="BD50" s="15"/>
      <c r="BE50" s="53"/>
      <c r="BF50" s="55"/>
      <c r="BG50" s="55"/>
      <c r="BH50" s="55"/>
      <c r="BI50" s="53"/>
      <c r="BJ50" s="53"/>
      <c r="BK50" s="64"/>
      <c r="BL50" s="64"/>
      <c r="BM50" s="65"/>
      <c r="BN50" s="66"/>
      <c r="BO50" s="66"/>
      <c r="BP50" s="67"/>
      <c r="BQ50" s="66"/>
      <c r="BR50" s="68"/>
      <c r="BS50" s="53"/>
      <c r="BT50" s="53"/>
      <c r="BU50" s="56" t="str">
        <f t="shared" si="0"/>
        <v>0</v>
      </c>
      <c r="BV50" s="53" t="s">
        <v>21</v>
      </c>
      <c r="BW50" s="56" t="str">
        <f t="shared" si="1"/>
        <v>0</v>
      </c>
      <c r="BX50" s="53"/>
      <c r="BY50" s="53"/>
      <c r="BZ50" s="53"/>
      <c r="CA50" s="50">
        <f>IF(AND($CB$35=$CB$36,$CF$35=$CF$36,$CC$35=$CC$36),1,0)</f>
        <v>1</v>
      </c>
      <c r="CB50" s="50"/>
      <c r="CC50" s="50">
        <f aca="true" t="shared" si="6" ref="CC50:CC57">SUM(CA50:CB50)</f>
        <v>1</v>
      </c>
      <c r="CD50" s="50"/>
      <c r="CE50" s="50">
        <f>IF(AND($CI$35=$CI$36,$CM$35=$CM$36,$CJ$35=$CJ$36),1,0)</f>
        <v>1</v>
      </c>
      <c r="CF50" s="50"/>
      <c r="CG50" s="50">
        <f aca="true" t="shared" si="7" ref="CG50:CG57">SUM(CE50:CF50)</f>
        <v>1</v>
      </c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</row>
    <row r="51" spans="1:147" s="23" customFormat="1" ht="15.75" customHeight="1">
      <c r="A51" s="4"/>
      <c r="B51" s="194">
        <v>18</v>
      </c>
      <c r="C51" s="177"/>
      <c r="D51" s="177">
        <v>2</v>
      </c>
      <c r="E51" s="177"/>
      <c r="F51" s="177"/>
      <c r="G51" s="177" t="s">
        <v>18</v>
      </c>
      <c r="H51" s="177"/>
      <c r="I51" s="177"/>
      <c r="J51" s="178">
        <f>J50</f>
        <v>0.4430555555555556</v>
      </c>
      <c r="K51" s="178"/>
      <c r="L51" s="178"/>
      <c r="M51" s="178"/>
      <c r="N51" s="179"/>
      <c r="O51" s="180" t="str">
        <f>D19</f>
        <v>FC.ST. Pauli</v>
      </c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37" t="s">
        <v>22</v>
      </c>
      <c r="AF51" s="181" t="str">
        <f>D21</f>
        <v>TSV Bordesholm</v>
      </c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2"/>
      <c r="AW51" s="183"/>
      <c r="AX51" s="184"/>
      <c r="AY51" s="37" t="s">
        <v>21</v>
      </c>
      <c r="AZ51" s="184"/>
      <c r="BA51" s="185"/>
      <c r="BB51" s="183"/>
      <c r="BC51" s="186"/>
      <c r="BD51" s="15"/>
      <c r="BE51" s="53"/>
      <c r="BF51" s="55"/>
      <c r="BG51" s="55"/>
      <c r="BH51" s="55"/>
      <c r="BI51" s="53"/>
      <c r="BJ51" s="53"/>
      <c r="BK51" s="64"/>
      <c r="BL51" s="64"/>
      <c r="BM51" s="65"/>
      <c r="BN51" s="66"/>
      <c r="BO51" s="66"/>
      <c r="BP51" s="67"/>
      <c r="BQ51" s="66"/>
      <c r="BR51" s="68"/>
      <c r="BS51" s="53"/>
      <c r="BT51" s="53"/>
      <c r="BU51" s="56" t="str">
        <f t="shared" si="0"/>
        <v>0</v>
      </c>
      <c r="BV51" s="53" t="s">
        <v>21</v>
      </c>
      <c r="BW51" s="56" t="str">
        <f t="shared" si="1"/>
        <v>0</v>
      </c>
      <c r="BX51" s="53"/>
      <c r="BY51" s="53"/>
      <c r="BZ51" s="53"/>
      <c r="CA51" s="50">
        <f>IF(AND($CB$37=$CB$36,$CF$37=$CF$36,$CC$37=$CC$36),1,0)</f>
        <v>1</v>
      </c>
      <c r="CB51" s="53">
        <f>$CA$50</f>
        <v>1</v>
      </c>
      <c r="CC51" s="50">
        <f t="shared" si="6"/>
        <v>2</v>
      </c>
      <c r="CD51" s="50"/>
      <c r="CE51" s="50">
        <f>IF(AND($CI$37=$CI$36,$CM$37=$CM$36,$CJ$37=$CJ$36),1,0)</f>
        <v>1</v>
      </c>
      <c r="CF51" s="50">
        <f>$CE$50</f>
        <v>1</v>
      </c>
      <c r="CG51" s="50">
        <f t="shared" si="7"/>
        <v>2</v>
      </c>
      <c r="CH51" s="53"/>
      <c r="CI51" s="53"/>
      <c r="CJ51" s="50"/>
      <c r="CK51" s="50"/>
      <c r="CL51" s="50"/>
      <c r="CM51" s="50"/>
      <c r="CN51" s="50"/>
      <c r="CO51" s="50"/>
      <c r="CP51" s="50"/>
      <c r="CQ51" s="50"/>
      <c r="CR51" s="50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</row>
    <row r="52" spans="1:147" s="23" customFormat="1" ht="15.75" customHeight="1">
      <c r="A52" s="4"/>
      <c r="B52" s="192">
        <v>19</v>
      </c>
      <c r="C52" s="168"/>
      <c r="D52" s="168">
        <v>3</v>
      </c>
      <c r="E52" s="168"/>
      <c r="F52" s="168"/>
      <c r="G52" s="168" t="s">
        <v>24</v>
      </c>
      <c r="H52" s="168"/>
      <c r="I52" s="168"/>
      <c r="J52" s="169">
        <f>J51</f>
        <v>0.4430555555555556</v>
      </c>
      <c r="K52" s="169"/>
      <c r="L52" s="169"/>
      <c r="M52" s="169"/>
      <c r="N52" s="170"/>
      <c r="O52" s="171" t="str">
        <f>AG17</f>
        <v>Kolding BK A</v>
      </c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36" t="s">
        <v>22</v>
      </c>
      <c r="AF52" s="172" t="str">
        <f>AG20</f>
        <v>IF Stjernen Flensborg</v>
      </c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3"/>
      <c r="AW52" s="131"/>
      <c r="AX52" s="174"/>
      <c r="AY52" s="36" t="s">
        <v>21</v>
      </c>
      <c r="AZ52" s="174"/>
      <c r="BA52" s="175"/>
      <c r="BB52" s="131"/>
      <c r="BC52" s="132"/>
      <c r="BD52" s="15"/>
      <c r="BE52" s="53"/>
      <c r="BF52" s="55"/>
      <c r="BG52" s="55"/>
      <c r="BH52" s="55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6" t="str">
        <f t="shared" si="0"/>
        <v>0</v>
      </c>
      <c r="BV52" s="53" t="s">
        <v>21</v>
      </c>
      <c r="BW52" s="56" t="str">
        <f t="shared" si="1"/>
        <v>0</v>
      </c>
      <c r="BX52" s="53"/>
      <c r="BY52" s="53"/>
      <c r="BZ52" s="53"/>
      <c r="CA52" s="50">
        <f>IF(AND($CB$37=$CB$38,$CF$37=$CF$38,$CC$37=$CC$38),1,0)</f>
        <v>1</v>
      </c>
      <c r="CB52" s="50">
        <f>$CA$51</f>
        <v>1</v>
      </c>
      <c r="CC52" s="50">
        <f t="shared" si="6"/>
        <v>2</v>
      </c>
      <c r="CD52" s="50"/>
      <c r="CE52" s="50">
        <f>IF(AND($CI$37=$CI$38,$CM$37=$CM$38,$CJ$37=$CJ$38),1,0)</f>
        <v>1</v>
      </c>
      <c r="CF52" s="50">
        <f>$CE$51</f>
        <v>1</v>
      </c>
      <c r="CG52" s="50">
        <f t="shared" si="7"/>
        <v>2</v>
      </c>
      <c r="CH52" s="42"/>
      <c r="CI52" s="42"/>
      <c r="CJ52" s="42"/>
      <c r="CK52" s="42"/>
      <c r="CL52" s="42"/>
      <c r="CM52" s="42"/>
      <c r="CN52" s="42"/>
      <c r="CO52" s="42"/>
      <c r="CP52" s="50"/>
      <c r="CQ52" s="50"/>
      <c r="CR52" s="50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</row>
    <row r="53" spans="1:147" s="22" customFormat="1" ht="15.75" customHeight="1" thickBot="1">
      <c r="A53"/>
      <c r="B53" s="191">
        <v>20</v>
      </c>
      <c r="C53" s="161"/>
      <c r="D53" s="161">
        <v>4</v>
      </c>
      <c r="E53" s="161"/>
      <c r="F53" s="161"/>
      <c r="G53" s="161" t="s">
        <v>24</v>
      </c>
      <c r="H53" s="161"/>
      <c r="I53" s="161"/>
      <c r="J53" s="162">
        <f>J52</f>
        <v>0.4430555555555556</v>
      </c>
      <c r="K53" s="162"/>
      <c r="L53" s="162"/>
      <c r="M53" s="162"/>
      <c r="N53" s="163"/>
      <c r="O53" s="164" t="str">
        <f>AG19</f>
        <v>SG Friedrichstadt-Seeth-Drage</v>
      </c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8" t="s">
        <v>22</v>
      </c>
      <c r="AF53" s="165" t="str">
        <f>AG21</f>
        <v>Sp Vg Eidertal Molfsee A</v>
      </c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76"/>
      <c r="AW53" s="129"/>
      <c r="AX53" s="166"/>
      <c r="AY53" s="8" t="s">
        <v>21</v>
      </c>
      <c r="AZ53" s="166"/>
      <c r="BA53" s="167"/>
      <c r="BB53" s="129"/>
      <c r="BC53" s="130"/>
      <c r="BD53" s="16"/>
      <c r="BE53" s="41"/>
      <c r="BF53" s="55"/>
      <c r="BG53" s="55"/>
      <c r="BH53" s="55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56" t="str">
        <f t="shared" si="0"/>
        <v>0</v>
      </c>
      <c r="BV53" s="53" t="s">
        <v>21</v>
      </c>
      <c r="BW53" s="56" t="str">
        <f t="shared" si="1"/>
        <v>0</v>
      </c>
      <c r="BX53" s="41"/>
      <c r="BY53" s="41"/>
      <c r="BZ53" s="41"/>
      <c r="CA53" s="50">
        <f>IF(AND($CB$39=$CB$38,$CF$39=$CF$38,$CC$39=$CC$38),1,0)</f>
        <v>1</v>
      </c>
      <c r="CB53" s="50"/>
      <c r="CC53" s="50">
        <f t="shared" si="6"/>
        <v>1</v>
      </c>
      <c r="CD53" s="42"/>
      <c r="CE53" s="50">
        <f>IF(AND($CI$39=$CI$38,$CM$39=$CM$38,$CJ$39=$CJ$38),1,0)</f>
        <v>1</v>
      </c>
      <c r="CF53" s="42"/>
      <c r="CG53" s="42">
        <f t="shared" si="7"/>
        <v>1</v>
      </c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</row>
    <row r="54" spans="1:147" s="22" customFormat="1" ht="15.75" customHeight="1">
      <c r="A54"/>
      <c r="B54" s="193">
        <v>21</v>
      </c>
      <c r="C54" s="187"/>
      <c r="D54" s="187">
        <v>1</v>
      </c>
      <c r="E54" s="187"/>
      <c r="F54" s="187"/>
      <c r="G54" s="187" t="s">
        <v>33</v>
      </c>
      <c r="H54" s="187"/>
      <c r="I54" s="187"/>
      <c r="J54" s="188">
        <f>J53+$U$10*$X$10+$AL$10</f>
        <v>0.45486111111111116</v>
      </c>
      <c r="K54" s="188"/>
      <c r="L54" s="188"/>
      <c r="M54" s="188"/>
      <c r="N54" s="189"/>
      <c r="O54" s="190" t="str">
        <f>D25</f>
        <v>Eckenförder MTV </v>
      </c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" t="s">
        <v>22</v>
      </c>
      <c r="AF54" s="146" t="str">
        <f>D28</f>
        <v>TSV Karby</v>
      </c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7"/>
      <c r="AW54" s="148"/>
      <c r="AX54" s="133"/>
      <c r="AY54" s="14" t="s">
        <v>21</v>
      </c>
      <c r="AZ54" s="133"/>
      <c r="BA54" s="134"/>
      <c r="BB54" s="148"/>
      <c r="BC54" s="149"/>
      <c r="BD54" s="16"/>
      <c r="BE54" s="41"/>
      <c r="BF54" s="55"/>
      <c r="BG54" s="55"/>
      <c r="BH54" s="55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56" t="str">
        <f t="shared" si="0"/>
        <v>0</v>
      </c>
      <c r="BV54" s="53" t="s">
        <v>21</v>
      </c>
      <c r="BW54" s="56" t="str">
        <f t="shared" si="1"/>
        <v>0</v>
      </c>
      <c r="BX54" s="41"/>
      <c r="BY54" s="41"/>
      <c r="BZ54" s="41"/>
      <c r="CA54" s="50">
        <f>IF(AND($CB$43=$CB$44,$CF$43=$CF$44,$CC$43=$CC$44),1,0)</f>
        <v>1</v>
      </c>
      <c r="CB54" s="41"/>
      <c r="CC54" s="42">
        <f t="shared" si="6"/>
        <v>1</v>
      </c>
      <c r="CD54" s="42"/>
      <c r="CE54" s="50">
        <f>IF(AND($CI$43=$CI$44,$CM$43=$CM$44,$CJ$43=$CJ$44),1,0)</f>
        <v>1</v>
      </c>
      <c r="CF54" s="42"/>
      <c r="CG54" s="42">
        <f t="shared" si="7"/>
        <v>1</v>
      </c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</row>
    <row r="55" spans="1:147" s="22" customFormat="1" ht="15.75" customHeight="1">
      <c r="A55"/>
      <c r="B55" s="194">
        <v>22</v>
      </c>
      <c r="C55" s="177"/>
      <c r="D55" s="177">
        <v>2</v>
      </c>
      <c r="E55" s="177"/>
      <c r="F55" s="177"/>
      <c r="G55" s="177" t="s">
        <v>33</v>
      </c>
      <c r="H55" s="177"/>
      <c r="I55" s="177"/>
      <c r="J55" s="178">
        <f>J54</f>
        <v>0.45486111111111116</v>
      </c>
      <c r="K55" s="178"/>
      <c r="L55" s="178"/>
      <c r="M55" s="178"/>
      <c r="N55" s="179"/>
      <c r="O55" s="180" t="str">
        <f>D27</f>
        <v>Gettorfer SC</v>
      </c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37" t="s">
        <v>22</v>
      </c>
      <c r="AF55" s="181" t="str">
        <f>D29</f>
        <v>Brekendorfer TSV</v>
      </c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2"/>
      <c r="AW55" s="183"/>
      <c r="AX55" s="184"/>
      <c r="AY55" s="37" t="s">
        <v>21</v>
      </c>
      <c r="AZ55" s="184"/>
      <c r="BA55" s="185"/>
      <c r="BB55" s="183"/>
      <c r="BC55" s="186"/>
      <c r="BD55" s="16"/>
      <c r="BE55" s="41"/>
      <c r="BF55" s="55"/>
      <c r="BG55" s="55"/>
      <c r="BH55" s="55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56" t="str">
        <f t="shared" si="0"/>
        <v>0</v>
      </c>
      <c r="BV55" s="53" t="s">
        <v>21</v>
      </c>
      <c r="BW55" s="56" t="str">
        <f t="shared" si="1"/>
        <v>0</v>
      </c>
      <c r="BX55" s="41"/>
      <c r="BY55" s="41"/>
      <c r="BZ55" s="41"/>
      <c r="CA55" s="50">
        <f>IF(AND($CB$45=$CB$44,$CF$45=$CF$44,$CC$45=$CC$44),1,0)</f>
        <v>1</v>
      </c>
      <c r="CB55" s="41">
        <f>$CA$54</f>
        <v>1</v>
      </c>
      <c r="CC55" s="42">
        <f t="shared" si="6"/>
        <v>2</v>
      </c>
      <c r="CD55" s="42"/>
      <c r="CE55" s="42">
        <f>IF(AND($CI$45=$CI$44,$CM$45=$CM$44,$CJ$45=$CJ$44),1,0)</f>
        <v>1</v>
      </c>
      <c r="CF55" s="42">
        <f>$CE$54</f>
        <v>1</v>
      </c>
      <c r="CG55" s="42">
        <f t="shared" si="7"/>
        <v>2</v>
      </c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</row>
    <row r="56" spans="1:147" s="22" customFormat="1" ht="15.75" customHeight="1">
      <c r="A56"/>
      <c r="B56" s="192">
        <v>23</v>
      </c>
      <c r="C56" s="168"/>
      <c r="D56" s="168">
        <v>3</v>
      </c>
      <c r="E56" s="168"/>
      <c r="F56" s="168"/>
      <c r="G56" s="168" t="s">
        <v>34</v>
      </c>
      <c r="H56" s="168"/>
      <c r="I56" s="168"/>
      <c r="J56" s="169">
        <f>J55</f>
        <v>0.45486111111111116</v>
      </c>
      <c r="K56" s="169"/>
      <c r="L56" s="169"/>
      <c r="M56" s="169"/>
      <c r="N56" s="170"/>
      <c r="O56" s="171" t="str">
        <f>AG25</f>
        <v>Holstein Kiel</v>
      </c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36" t="s">
        <v>22</v>
      </c>
      <c r="AF56" s="172" t="str">
        <f>AG28</f>
        <v>TSV Neudorf - Bornstein</v>
      </c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3"/>
      <c r="AW56" s="131"/>
      <c r="AX56" s="174"/>
      <c r="AY56" s="36" t="s">
        <v>21</v>
      </c>
      <c r="AZ56" s="174"/>
      <c r="BA56" s="175"/>
      <c r="BB56" s="131"/>
      <c r="BC56" s="132"/>
      <c r="BD56" s="16"/>
      <c r="BE56" s="41"/>
      <c r="BF56" s="55"/>
      <c r="BG56" s="55"/>
      <c r="BH56" s="55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56" t="str">
        <f t="shared" si="0"/>
        <v>0</v>
      </c>
      <c r="BV56" s="53" t="s">
        <v>21</v>
      </c>
      <c r="BW56" s="56" t="str">
        <f t="shared" si="1"/>
        <v>0</v>
      </c>
      <c r="BX56" s="41"/>
      <c r="BY56" s="41"/>
      <c r="BZ56" s="41"/>
      <c r="CA56" s="50">
        <f>IF(AND($CB$45=$CB$46,$CF$45=$CF$46,$CC$45=$CC$46),1,0)</f>
        <v>1</v>
      </c>
      <c r="CB56" s="41">
        <f>$CA$55</f>
        <v>1</v>
      </c>
      <c r="CC56" s="42">
        <f t="shared" si="6"/>
        <v>2</v>
      </c>
      <c r="CD56" s="42"/>
      <c r="CE56" s="42">
        <f>IF(AND($CI$45=$CI$46,$CM$45=$CM$46,$CJ$45=$CJ$46),1,0)</f>
        <v>1</v>
      </c>
      <c r="CF56" s="42">
        <f>$CE$55</f>
        <v>1</v>
      </c>
      <c r="CG56" s="42">
        <f t="shared" si="7"/>
        <v>2</v>
      </c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</row>
    <row r="57" spans="1:147" s="22" customFormat="1" ht="15.75" customHeight="1" thickBot="1">
      <c r="A57"/>
      <c r="B57" s="191">
        <v>24</v>
      </c>
      <c r="C57" s="161"/>
      <c r="D57" s="161">
        <v>4</v>
      </c>
      <c r="E57" s="161"/>
      <c r="F57" s="161"/>
      <c r="G57" s="161" t="s">
        <v>34</v>
      </c>
      <c r="H57" s="161"/>
      <c r="I57" s="161"/>
      <c r="J57" s="162">
        <f>J56</f>
        <v>0.45486111111111116</v>
      </c>
      <c r="K57" s="162"/>
      <c r="L57" s="162"/>
      <c r="M57" s="162"/>
      <c r="N57" s="163"/>
      <c r="O57" s="164" t="str">
        <f>AG27</f>
        <v>Husumer SV</v>
      </c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8" t="s">
        <v>22</v>
      </c>
      <c r="AF57" s="165" t="str">
        <f>AG29</f>
        <v>Sp Vg Eiderstal Molfsee B</v>
      </c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76"/>
      <c r="AW57" s="129"/>
      <c r="AX57" s="166"/>
      <c r="AY57" s="8" t="s">
        <v>21</v>
      </c>
      <c r="AZ57" s="166"/>
      <c r="BA57" s="167"/>
      <c r="BB57" s="129"/>
      <c r="BC57" s="130"/>
      <c r="BD57" s="16"/>
      <c r="BE57" s="41"/>
      <c r="BF57" s="55"/>
      <c r="BG57" s="55"/>
      <c r="BH57" s="55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56" t="str">
        <f t="shared" si="0"/>
        <v>0</v>
      </c>
      <c r="BV57" s="53" t="s">
        <v>21</v>
      </c>
      <c r="BW57" s="56" t="str">
        <f t="shared" si="1"/>
        <v>0</v>
      </c>
      <c r="BX57" s="41"/>
      <c r="BY57" s="41"/>
      <c r="BZ57" s="41"/>
      <c r="CA57" s="50">
        <f>IF(AND($CB$47=$CB$46,$CF$47=$CF$46,$CC$47=$CC$46),1,0)</f>
        <v>1</v>
      </c>
      <c r="CB57" s="41"/>
      <c r="CC57" s="42">
        <f t="shared" si="6"/>
        <v>1</v>
      </c>
      <c r="CD57" s="42"/>
      <c r="CE57" s="42">
        <f>IF(AND($CI$47=$CI$46,$CM$47=$CM$46,$CJ$47=$CJ$46),1,0)</f>
        <v>1</v>
      </c>
      <c r="CF57" s="42"/>
      <c r="CG57" s="42">
        <f t="shared" si="7"/>
        <v>1</v>
      </c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</row>
    <row r="58" spans="1:147" s="22" customFormat="1" ht="13.5" customHeight="1">
      <c r="A58"/>
      <c r="B58" s="18"/>
      <c r="C58" s="18"/>
      <c r="D58" s="18"/>
      <c r="E58" s="18"/>
      <c r="F58" s="18"/>
      <c r="G58" s="18"/>
      <c r="H58" s="18"/>
      <c r="I58" s="18"/>
      <c r="J58" s="19"/>
      <c r="K58" s="19"/>
      <c r="L58" s="19"/>
      <c r="M58" s="19"/>
      <c r="N58" s="19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1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1"/>
      <c r="AX58" s="21"/>
      <c r="AY58" s="21"/>
      <c r="AZ58" s="21"/>
      <c r="BA58" s="21"/>
      <c r="BB58" s="21"/>
      <c r="BC58" s="21"/>
      <c r="BD58" s="16"/>
      <c r="BE58" s="41"/>
      <c r="BF58" s="55"/>
      <c r="BG58" s="55"/>
      <c r="BH58" s="55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56"/>
      <c r="BV58" s="53"/>
      <c r="BW58" s="56"/>
      <c r="BX58" s="41"/>
      <c r="BY58" s="41"/>
      <c r="BZ58" s="41"/>
      <c r="CA58" s="41"/>
      <c r="CB58" s="41"/>
      <c r="CC58" s="42"/>
      <c r="CD58" s="42"/>
      <c r="CE58" s="42"/>
      <c r="CF58" s="42"/>
      <c r="CG58" s="42"/>
      <c r="CH58" s="41"/>
      <c r="CI58" s="41"/>
      <c r="CJ58" s="42"/>
      <c r="CK58" s="42"/>
      <c r="CL58" s="42"/>
      <c r="CM58" s="42"/>
      <c r="CN58" s="42"/>
      <c r="CO58" s="42"/>
      <c r="CP58" s="42"/>
      <c r="CQ58" s="42"/>
      <c r="CR58" s="42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</row>
    <row r="59" spans="1:147" s="22" customFormat="1" ht="13.5" customHeight="1">
      <c r="A59"/>
      <c r="B59" s="18"/>
      <c r="C59" s="18"/>
      <c r="D59" s="18"/>
      <c r="E59" s="18"/>
      <c r="F59" s="18"/>
      <c r="G59" s="18"/>
      <c r="H59" s="18"/>
      <c r="I59" s="18"/>
      <c r="J59" s="19"/>
      <c r="K59" s="19"/>
      <c r="L59" s="19"/>
      <c r="M59" s="19"/>
      <c r="N59" s="19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1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1"/>
      <c r="AX59" s="21"/>
      <c r="AY59" s="21"/>
      <c r="AZ59" s="21"/>
      <c r="BA59" s="21"/>
      <c r="BB59" s="21"/>
      <c r="BC59" s="21"/>
      <c r="BD59" s="16"/>
      <c r="BE59" s="41"/>
      <c r="BF59" s="55"/>
      <c r="BG59" s="55"/>
      <c r="BH59" s="55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56"/>
      <c r="BV59" s="53"/>
      <c r="BW59" s="56"/>
      <c r="BX59" s="41"/>
      <c r="BY59" s="41"/>
      <c r="BZ59" s="41"/>
      <c r="CA59" s="41"/>
      <c r="CB59" s="41"/>
      <c r="CC59" s="42"/>
      <c r="CD59" s="42"/>
      <c r="CE59" s="42"/>
      <c r="CF59" s="42"/>
      <c r="CG59" s="42"/>
      <c r="CH59" s="41"/>
      <c r="CI59" s="41"/>
      <c r="CJ59" s="42"/>
      <c r="CK59" s="42"/>
      <c r="CL59" s="42"/>
      <c r="CM59" s="42"/>
      <c r="CN59" s="42"/>
      <c r="CO59" s="42"/>
      <c r="CP59" s="42"/>
      <c r="CQ59" s="42"/>
      <c r="CR59" s="42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</row>
    <row r="60" spans="1:147" s="22" customFormat="1" ht="5.25" customHeight="1">
      <c r="A60"/>
      <c r="B60" s="18"/>
      <c r="C60" s="18"/>
      <c r="D60" s="18"/>
      <c r="E60" s="18"/>
      <c r="F60" s="18"/>
      <c r="G60" s="18"/>
      <c r="H60" s="18"/>
      <c r="I60" s="18"/>
      <c r="J60" s="19"/>
      <c r="K60" s="19"/>
      <c r="L60" s="19"/>
      <c r="M60" s="19"/>
      <c r="N60" s="19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1"/>
      <c r="AX60" s="21"/>
      <c r="AY60" s="21"/>
      <c r="AZ60" s="21"/>
      <c r="BA60" s="21"/>
      <c r="BB60" s="21"/>
      <c r="BC60" s="21"/>
      <c r="BD60" s="16"/>
      <c r="BE60" s="41"/>
      <c r="BF60" s="55"/>
      <c r="BG60" s="55"/>
      <c r="BH60" s="55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56"/>
      <c r="BV60" s="53"/>
      <c r="BW60" s="56"/>
      <c r="BX60" s="41"/>
      <c r="BY60" s="41"/>
      <c r="BZ60" s="41"/>
      <c r="CA60" s="41"/>
      <c r="CB60" s="41"/>
      <c r="CC60" s="42"/>
      <c r="CD60" s="42"/>
      <c r="CE60" s="42"/>
      <c r="CF60" s="42"/>
      <c r="CG60" s="42"/>
      <c r="CH60" s="41"/>
      <c r="CI60" s="41"/>
      <c r="CJ60" s="42"/>
      <c r="CK60" s="42"/>
      <c r="CL60" s="42"/>
      <c r="CM60" s="42"/>
      <c r="CN60" s="42"/>
      <c r="CO60" s="42"/>
      <c r="CP60" s="42"/>
      <c r="CQ60" s="42"/>
      <c r="CR60" s="42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</row>
    <row r="61" spans="1:147" s="22" customFormat="1" ht="20.25">
      <c r="A61"/>
      <c r="B61" s="211" t="str">
        <f>$A$2</f>
        <v>WÄSCHEREI Martin Krause-Cup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56"/>
      <c r="BV61" s="53"/>
      <c r="BW61" s="56"/>
      <c r="BX61" s="41"/>
      <c r="BY61" s="41"/>
      <c r="BZ61" s="41"/>
      <c r="CA61" s="41"/>
      <c r="CB61" s="41"/>
      <c r="CC61" s="42"/>
      <c r="CD61" s="42"/>
      <c r="CE61" s="42"/>
      <c r="CF61" s="42"/>
      <c r="CG61" s="42"/>
      <c r="CH61" s="41"/>
      <c r="CI61" s="41"/>
      <c r="CJ61" s="42"/>
      <c r="CK61" s="42"/>
      <c r="CL61" s="42"/>
      <c r="CM61" s="42"/>
      <c r="CN61" s="42"/>
      <c r="CO61" s="42"/>
      <c r="CP61" s="42"/>
      <c r="CQ61" s="42"/>
      <c r="CR61" s="42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</row>
    <row r="62" spans="1:147" s="22" customFormat="1" ht="12.75">
      <c r="A62"/>
      <c r="B62" s="1" t="s">
        <v>59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56"/>
      <c r="BV62" s="53"/>
      <c r="BW62" s="56"/>
      <c r="BX62" s="41"/>
      <c r="BY62" s="41"/>
      <c r="BZ62" s="41"/>
      <c r="CA62" s="41"/>
      <c r="CB62" s="41"/>
      <c r="CC62" s="42"/>
      <c r="CD62" s="42"/>
      <c r="CE62" s="42"/>
      <c r="CF62" s="42"/>
      <c r="CG62" s="42"/>
      <c r="CH62" s="41"/>
      <c r="CI62" s="41"/>
      <c r="CJ62" s="42"/>
      <c r="CK62" s="42"/>
      <c r="CL62" s="42"/>
      <c r="CM62" s="42"/>
      <c r="CN62" s="42"/>
      <c r="CO62" s="42"/>
      <c r="CP62" s="42"/>
      <c r="CQ62" s="42"/>
      <c r="CR62" s="42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</row>
    <row r="63" spans="1:147" s="22" customFormat="1" ht="6.75" customHeight="1" thickBo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56"/>
      <c r="BV63" s="53"/>
      <c r="BW63" s="56"/>
      <c r="BX63" s="41"/>
      <c r="BY63" s="41"/>
      <c r="BZ63" s="41"/>
      <c r="CA63" s="41"/>
      <c r="CB63" s="41"/>
      <c r="CC63" s="42"/>
      <c r="CD63" s="42"/>
      <c r="CE63" s="42"/>
      <c r="CF63" s="42"/>
      <c r="CG63" s="42"/>
      <c r="CH63" s="41"/>
      <c r="CI63" s="41"/>
      <c r="CJ63" s="42"/>
      <c r="CK63" s="42"/>
      <c r="CL63" s="42"/>
      <c r="CM63" s="42"/>
      <c r="CN63" s="42"/>
      <c r="CO63" s="42"/>
      <c r="CP63" s="42"/>
      <c r="CQ63" s="42"/>
      <c r="CR63" s="42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</row>
    <row r="64" spans="1:147" s="22" customFormat="1" ht="15.75" customHeight="1" thickBot="1">
      <c r="A64"/>
      <c r="B64" s="199" t="s">
        <v>15</v>
      </c>
      <c r="C64" s="200"/>
      <c r="D64" s="197" t="s">
        <v>16</v>
      </c>
      <c r="E64" s="144"/>
      <c r="F64" s="198"/>
      <c r="G64" s="197" t="s">
        <v>17</v>
      </c>
      <c r="H64" s="144"/>
      <c r="I64" s="198"/>
      <c r="J64" s="197" t="s">
        <v>19</v>
      </c>
      <c r="K64" s="144"/>
      <c r="L64" s="144"/>
      <c r="M64" s="144"/>
      <c r="N64" s="198"/>
      <c r="O64" s="197" t="s">
        <v>20</v>
      </c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98"/>
      <c r="AW64" s="197" t="s">
        <v>23</v>
      </c>
      <c r="AX64" s="144"/>
      <c r="AY64" s="144"/>
      <c r="AZ64" s="144"/>
      <c r="BA64" s="198"/>
      <c r="BB64" s="195"/>
      <c r="BC64" s="196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56"/>
      <c r="BV64" s="53"/>
      <c r="BW64" s="56"/>
      <c r="BX64" s="41"/>
      <c r="BY64" s="41"/>
      <c r="BZ64" s="41"/>
      <c r="CA64" s="41"/>
      <c r="CB64" s="41"/>
      <c r="CC64" s="42"/>
      <c r="CD64" s="42"/>
      <c r="CE64" s="42"/>
      <c r="CF64" s="42"/>
      <c r="CG64" s="42"/>
      <c r="CH64" s="41"/>
      <c r="CI64" s="41"/>
      <c r="CJ64" s="42"/>
      <c r="CK64" s="42"/>
      <c r="CL64" s="42"/>
      <c r="CM64" s="42"/>
      <c r="CN64" s="42"/>
      <c r="CO64" s="42"/>
      <c r="CP64" s="42"/>
      <c r="CQ64" s="42"/>
      <c r="CR64" s="42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</row>
    <row r="65" spans="1:147" s="22" customFormat="1" ht="15.75" customHeight="1">
      <c r="A65"/>
      <c r="B65" s="193">
        <v>25</v>
      </c>
      <c r="C65" s="187"/>
      <c r="D65" s="187">
        <v>1</v>
      </c>
      <c r="E65" s="187"/>
      <c r="F65" s="187"/>
      <c r="G65" s="187" t="s">
        <v>18</v>
      </c>
      <c r="H65" s="187"/>
      <c r="I65" s="187"/>
      <c r="J65" s="188">
        <f>J57+$U$10*$X$10+$AL$10</f>
        <v>0.46666666666666673</v>
      </c>
      <c r="K65" s="188"/>
      <c r="L65" s="188"/>
      <c r="M65" s="188"/>
      <c r="N65" s="189"/>
      <c r="O65" s="190" t="str">
        <f>D20</f>
        <v>SV Hamweddel</v>
      </c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" t="s">
        <v>22</v>
      </c>
      <c r="AF65" s="146" t="str">
        <f>D16</f>
        <v>TuS Rotenhof E1</v>
      </c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7"/>
      <c r="AW65" s="148"/>
      <c r="AX65" s="133"/>
      <c r="AY65" s="14" t="s">
        <v>21</v>
      </c>
      <c r="AZ65" s="133"/>
      <c r="BA65" s="134"/>
      <c r="BB65" s="148"/>
      <c r="BC65" s="149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56" t="str">
        <f aca="true" t="shared" si="8" ref="BU65:BU80">IF(ISBLANK(AZ65),"0",IF(AW65&gt;AZ65,3,IF(AW65=AZ65,1,0)))</f>
        <v>0</v>
      </c>
      <c r="BV65" s="53" t="s">
        <v>21</v>
      </c>
      <c r="BW65" s="56" t="str">
        <f aca="true" t="shared" si="9" ref="BW65:BW80">IF(ISBLANK(AZ65),"0",IF(AZ65&gt;AW65,3,IF(AZ65=AW65,1,0)))</f>
        <v>0</v>
      </c>
      <c r="BX65" s="41"/>
      <c r="BY65" s="41"/>
      <c r="BZ65" s="41"/>
      <c r="CA65" s="41"/>
      <c r="CB65" s="41"/>
      <c r="CC65" s="42"/>
      <c r="CD65" s="42"/>
      <c r="CE65" s="42"/>
      <c r="CF65" s="42"/>
      <c r="CG65" s="42"/>
      <c r="CH65" s="41"/>
      <c r="CI65" s="41"/>
      <c r="CJ65" s="42"/>
      <c r="CK65" s="42"/>
      <c r="CL65" s="42"/>
      <c r="CM65" s="42"/>
      <c r="CN65" s="42"/>
      <c r="CO65" s="42"/>
      <c r="CP65" s="42"/>
      <c r="CQ65" s="42"/>
      <c r="CR65" s="42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</row>
    <row r="66" spans="1:147" s="22" customFormat="1" ht="15.75" customHeight="1">
      <c r="A66"/>
      <c r="B66" s="194">
        <v>26</v>
      </c>
      <c r="C66" s="177"/>
      <c r="D66" s="177">
        <v>2</v>
      </c>
      <c r="E66" s="177"/>
      <c r="F66" s="177"/>
      <c r="G66" s="177" t="s">
        <v>18</v>
      </c>
      <c r="H66" s="177"/>
      <c r="I66" s="177"/>
      <c r="J66" s="178">
        <f>J65</f>
        <v>0.46666666666666673</v>
      </c>
      <c r="K66" s="178"/>
      <c r="L66" s="178"/>
      <c r="M66" s="178"/>
      <c r="N66" s="179"/>
      <c r="O66" s="180" t="str">
        <f>D17</f>
        <v>Kolding BK B</v>
      </c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37" t="s">
        <v>22</v>
      </c>
      <c r="AF66" s="181" t="str">
        <f>D19</f>
        <v>FC.ST. Pauli</v>
      </c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2"/>
      <c r="AW66" s="183"/>
      <c r="AX66" s="184"/>
      <c r="AY66" s="37" t="s">
        <v>21</v>
      </c>
      <c r="AZ66" s="184"/>
      <c r="BA66" s="185"/>
      <c r="BB66" s="183"/>
      <c r="BC66" s="186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56" t="str">
        <f t="shared" si="8"/>
        <v>0</v>
      </c>
      <c r="BV66" s="53" t="s">
        <v>21</v>
      </c>
      <c r="BW66" s="56" t="str">
        <f t="shared" si="9"/>
        <v>0</v>
      </c>
      <c r="BX66" s="41"/>
      <c r="BY66" s="41"/>
      <c r="BZ66" s="41"/>
      <c r="CA66" s="41"/>
      <c r="CB66" s="41"/>
      <c r="CC66" s="42"/>
      <c r="CD66" s="42"/>
      <c r="CE66" s="42"/>
      <c r="CF66" s="42"/>
      <c r="CG66" s="42"/>
      <c r="CH66" s="41"/>
      <c r="CI66" s="41"/>
      <c r="CJ66" s="42"/>
      <c r="CK66" s="42"/>
      <c r="CL66" s="42"/>
      <c r="CM66" s="42"/>
      <c r="CN66" s="42"/>
      <c r="CO66" s="42"/>
      <c r="CP66" s="42"/>
      <c r="CQ66" s="42"/>
      <c r="CR66" s="42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</row>
    <row r="67" spans="1:147" s="22" customFormat="1" ht="15.75" customHeight="1">
      <c r="A67"/>
      <c r="B67" s="192">
        <v>27</v>
      </c>
      <c r="C67" s="168"/>
      <c r="D67" s="168">
        <v>3</v>
      </c>
      <c r="E67" s="168"/>
      <c r="F67" s="168"/>
      <c r="G67" s="168" t="s">
        <v>24</v>
      </c>
      <c r="H67" s="168"/>
      <c r="I67" s="168"/>
      <c r="J67" s="169">
        <f>J66</f>
        <v>0.46666666666666673</v>
      </c>
      <c r="K67" s="169"/>
      <c r="L67" s="169"/>
      <c r="M67" s="169"/>
      <c r="N67" s="170"/>
      <c r="O67" s="171" t="str">
        <f>AG20</f>
        <v>IF Stjernen Flensborg</v>
      </c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36" t="s">
        <v>22</v>
      </c>
      <c r="AF67" s="172" t="str">
        <f>AG16</f>
        <v>TuS Rotenhof E2</v>
      </c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3"/>
      <c r="AW67" s="131"/>
      <c r="AX67" s="174"/>
      <c r="AY67" s="36" t="s">
        <v>21</v>
      </c>
      <c r="AZ67" s="174"/>
      <c r="BA67" s="175"/>
      <c r="BB67" s="131"/>
      <c r="BC67" s="132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56" t="str">
        <f t="shared" si="8"/>
        <v>0</v>
      </c>
      <c r="BV67" s="53" t="s">
        <v>21</v>
      </c>
      <c r="BW67" s="56" t="str">
        <f t="shared" si="9"/>
        <v>0</v>
      </c>
      <c r="BX67" s="41"/>
      <c r="BY67" s="41"/>
      <c r="BZ67" s="41"/>
      <c r="CA67" s="41"/>
      <c r="CB67" s="41"/>
      <c r="CC67" s="42"/>
      <c r="CD67" s="42"/>
      <c r="CE67" s="42"/>
      <c r="CF67" s="42"/>
      <c r="CG67" s="42"/>
      <c r="CH67" s="41"/>
      <c r="CI67" s="41"/>
      <c r="CJ67" s="42"/>
      <c r="CK67" s="42"/>
      <c r="CL67" s="42"/>
      <c r="CM67" s="42"/>
      <c r="CN67" s="42"/>
      <c r="CO67" s="42"/>
      <c r="CP67" s="42"/>
      <c r="CQ67" s="42"/>
      <c r="CR67" s="42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</row>
    <row r="68" spans="1:147" s="22" customFormat="1" ht="15.75" customHeight="1" thickBot="1">
      <c r="A68"/>
      <c r="B68" s="191">
        <v>28</v>
      </c>
      <c r="C68" s="161"/>
      <c r="D68" s="161">
        <v>4</v>
      </c>
      <c r="E68" s="161"/>
      <c r="F68" s="161"/>
      <c r="G68" s="161" t="s">
        <v>24</v>
      </c>
      <c r="H68" s="161"/>
      <c r="I68" s="161"/>
      <c r="J68" s="162">
        <f>J67</f>
        <v>0.46666666666666673</v>
      </c>
      <c r="K68" s="162"/>
      <c r="L68" s="162"/>
      <c r="M68" s="162"/>
      <c r="N68" s="163"/>
      <c r="O68" s="164" t="str">
        <f>AG17</f>
        <v>Kolding BK A</v>
      </c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8" t="s">
        <v>22</v>
      </c>
      <c r="AF68" s="165" t="str">
        <f>AG19</f>
        <v>SG Friedrichstadt-Seeth-Drage</v>
      </c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76"/>
      <c r="AW68" s="129"/>
      <c r="AX68" s="166"/>
      <c r="AY68" s="8" t="s">
        <v>21</v>
      </c>
      <c r="AZ68" s="166"/>
      <c r="BA68" s="167"/>
      <c r="BB68" s="129"/>
      <c r="BC68" s="130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56" t="str">
        <f t="shared" si="8"/>
        <v>0</v>
      </c>
      <c r="BV68" s="53" t="s">
        <v>21</v>
      </c>
      <c r="BW68" s="56" t="str">
        <f t="shared" si="9"/>
        <v>0</v>
      </c>
      <c r="BX68" s="41"/>
      <c r="BY68" s="41"/>
      <c r="BZ68" s="41"/>
      <c r="CA68" s="41"/>
      <c r="CB68" s="41"/>
      <c r="CC68" s="42"/>
      <c r="CD68" s="42"/>
      <c r="CE68" s="42"/>
      <c r="CF68" s="42"/>
      <c r="CG68" s="42"/>
      <c r="CH68" s="41"/>
      <c r="CI68" s="41"/>
      <c r="CJ68" s="42"/>
      <c r="CK68" s="42"/>
      <c r="CL68" s="42"/>
      <c r="CM68" s="42"/>
      <c r="CN68" s="42"/>
      <c r="CO68" s="42"/>
      <c r="CP68" s="42"/>
      <c r="CQ68" s="42"/>
      <c r="CR68" s="42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</row>
    <row r="69" spans="1:147" s="22" customFormat="1" ht="15.75" customHeight="1">
      <c r="A69"/>
      <c r="B69" s="193">
        <v>29</v>
      </c>
      <c r="C69" s="187"/>
      <c r="D69" s="187">
        <v>1</v>
      </c>
      <c r="E69" s="187"/>
      <c r="F69" s="187"/>
      <c r="G69" s="187" t="s">
        <v>33</v>
      </c>
      <c r="H69" s="187"/>
      <c r="I69" s="187"/>
      <c r="J69" s="188">
        <f>J68+$U$10*$X$10+$AL$10</f>
        <v>0.4784722222222223</v>
      </c>
      <c r="K69" s="188"/>
      <c r="L69" s="188"/>
      <c r="M69" s="188"/>
      <c r="N69" s="189"/>
      <c r="O69" s="190" t="str">
        <f>D28</f>
        <v>TSV Karby</v>
      </c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" t="s">
        <v>22</v>
      </c>
      <c r="AF69" s="146" t="str">
        <f>D24</f>
        <v>TuS Rotenhof E 3</v>
      </c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7"/>
      <c r="AW69" s="148"/>
      <c r="AX69" s="133"/>
      <c r="AY69" s="14" t="s">
        <v>21</v>
      </c>
      <c r="AZ69" s="133"/>
      <c r="BA69" s="134"/>
      <c r="BB69" s="148"/>
      <c r="BC69" s="149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56" t="str">
        <f t="shared" si="8"/>
        <v>0</v>
      </c>
      <c r="BV69" s="53" t="s">
        <v>21</v>
      </c>
      <c r="BW69" s="56" t="str">
        <f t="shared" si="9"/>
        <v>0</v>
      </c>
      <c r="BX69" s="41"/>
      <c r="BY69" s="41"/>
      <c r="BZ69" s="41"/>
      <c r="CA69" s="41"/>
      <c r="CB69" s="41"/>
      <c r="CC69" s="42"/>
      <c r="CD69" s="42"/>
      <c r="CE69" s="42"/>
      <c r="CF69" s="42"/>
      <c r="CG69" s="42"/>
      <c r="CH69" s="41"/>
      <c r="CI69" s="41"/>
      <c r="CJ69" s="42"/>
      <c r="CK69" s="42"/>
      <c r="CL69" s="42"/>
      <c r="CM69" s="42"/>
      <c r="CN69" s="42"/>
      <c r="CO69" s="42"/>
      <c r="CP69" s="42"/>
      <c r="CQ69" s="42"/>
      <c r="CR69" s="42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</row>
    <row r="70" spans="1:147" s="22" customFormat="1" ht="15.75" customHeight="1">
      <c r="A70"/>
      <c r="B70" s="194">
        <v>30</v>
      </c>
      <c r="C70" s="177"/>
      <c r="D70" s="177">
        <v>2</v>
      </c>
      <c r="E70" s="177"/>
      <c r="F70" s="177"/>
      <c r="G70" s="177" t="s">
        <v>33</v>
      </c>
      <c r="H70" s="177"/>
      <c r="I70" s="177"/>
      <c r="J70" s="178">
        <f>J69</f>
        <v>0.4784722222222223</v>
      </c>
      <c r="K70" s="178"/>
      <c r="L70" s="178"/>
      <c r="M70" s="178"/>
      <c r="N70" s="179"/>
      <c r="O70" s="180" t="str">
        <f>D25</f>
        <v>Eckenförder MTV </v>
      </c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37" t="s">
        <v>22</v>
      </c>
      <c r="AF70" s="181" t="str">
        <f>D27</f>
        <v>Gettorfer SC</v>
      </c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2"/>
      <c r="AW70" s="183"/>
      <c r="AX70" s="184"/>
      <c r="AY70" s="37" t="s">
        <v>21</v>
      </c>
      <c r="AZ70" s="184"/>
      <c r="BA70" s="185"/>
      <c r="BB70" s="183"/>
      <c r="BC70" s="186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56" t="str">
        <f t="shared" si="8"/>
        <v>0</v>
      </c>
      <c r="BV70" s="53" t="s">
        <v>21</v>
      </c>
      <c r="BW70" s="56" t="str">
        <f t="shared" si="9"/>
        <v>0</v>
      </c>
      <c r="BX70" s="41"/>
      <c r="BY70" s="41"/>
      <c r="BZ70" s="41"/>
      <c r="CA70" s="41"/>
      <c r="CB70" s="41"/>
      <c r="CC70" s="42"/>
      <c r="CD70" s="42"/>
      <c r="CE70" s="42"/>
      <c r="CF70" s="42"/>
      <c r="CG70" s="42"/>
      <c r="CH70" s="41"/>
      <c r="CI70" s="41"/>
      <c r="CJ70" s="42"/>
      <c r="CK70" s="42"/>
      <c r="CL70" s="42"/>
      <c r="CM70" s="42"/>
      <c r="CN70" s="42"/>
      <c r="CO70" s="42"/>
      <c r="CP70" s="42"/>
      <c r="CQ70" s="42"/>
      <c r="CR70" s="42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</row>
    <row r="71" spans="1:147" s="22" customFormat="1" ht="15.75" customHeight="1">
      <c r="A71"/>
      <c r="B71" s="192">
        <v>31</v>
      </c>
      <c r="C71" s="168"/>
      <c r="D71" s="168">
        <v>3</v>
      </c>
      <c r="E71" s="168"/>
      <c r="F71" s="168"/>
      <c r="G71" s="168" t="s">
        <v>34</v>
      </c>
      <c r="H71" s="168"/>
      <c r="I71" s="168"/>
      <c r="J71" s="169">
        <f>J70</f>
        <v>0.4784722222222223</v>
      </c>
      <c r="K71" s="169"/>
      <c r="L71" s="169"/>
      <c r="M71" s="169"/>
      <c r="N71" s="170"/>
      <c r="O71" s="171" t="str">
        <f>AG28</f>
        <v>TSV Neudorf - Bornstein</v>
      </c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36" t="s">
        <v>22</v>
      </c>
      <c r="AF71" s="172" t="str">
        <f>AG24</f>
        <v>Rendsburger TSV B</v>
      </c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3"/>
      <c r="AW71" s="131"/>
      <c r="AX71" s="174"/>
      <c r="AY71" s="36" t="s">
        <v>21</v>
      </c>
      <c r="AZ71" s="174"/>
      <c r="BA71" s="175"/>
      <c r="BB71" s="131"/>
      <c r="BC71" s="132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56" t="str">
        <f t="shared" si="8"/>
        <v>0</v>
      </c>
      <c r="BV71" s="53" t="s">
        <v>21</v>
      </c>
      <c r="BW71" s="56" t="str">
        <f t="shared" si="9"/>
        <v>0</v>
      </c>
      <c r="BX71" s="41"/>
      <c r="BY71" s="41"/>
      <c r="BZ71" s="41"/>
      <c r="CA71" s="41"/>
      <c r="CB71" s="41"/>
      <c r="CC71" s="42"/>
      <c r="CD71" s="42"/>
      <c r="CE71" s="42"/>
      <c r="CF71" s="42"/>
      <c r="CG71" s="42"/>
      <c r="CH71" s="41"/>
      <c r="CI71" s="41"/>
      <c r="CJ71" s="42"/>
      <c r="CK71" s="42"/>
      <c r="CL71" s="42"/>
      <c r="CM71" s="42"/>
      <c r="CN71" s="42"/>
      <c r="CO71" s="42"/>
      <c r="CP71" s="42"/>
      <c r="CQ71" s="42"/>
      <c r="CR71" s="42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</row>
    <row r="72" spans="1:147" s="22" customFormat="1" ht="15.75" customHeight="1" thickBot="1">
      <c r="A72"/>
      <c r="B72" s="191">
        <v>32</v>
      </c>
      <c r="C72" s="161"/>
      <c r="D72" s="161">
        <v>4</v>
      </c>
      <c r="E72" s="161"/>
      <c r="F72" s="161"/>
      <c r="G72" s="161" t="s">
        <v>34</v>
      </c>
      <c r="H72" s="161"/>
      <c r="I72" s="161"/>
      <c r="J72" s="162">
        <f>J71</f>
        <v>0.4784722222222223</v>
      </c>
      <c r="K72" s="162"/>
      <c r="L72" s="162"/>
      <c r="M72" s="162"/>
      <c r="N72" s="163"/>
      <c r="O72" s="164" t="str">
        <f>AG25</f>
        <v>Holstein Kiel</v>
      </c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8" t="s">
        <v>22</v>
      </c>
      <c r="AF72" s="165" t="str">
        <f>AG27</f>
        <v>Husumer SV</v>
      </c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76"/>
      <c r="AW72" s="129"/>
      <c r="AX72" s="166"/>
      <c r="AY72" s="8" t="s">
        <v>21</v>
      </c>
      <c r="AZ72" s="166"/>
      <c r="BA72" s="167"/>
      <c r="BB72" s="129"/>
      <c r="BC72" s="130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56" t="str">
        <f t="shared" si="8"/>
        <v>0</v>
      </c>
      <c r="BV72" s="53" t="s">
        <v>21</v>
      </c>
      <c r="BW72" s="56" t="str">
        <f t="shared" si="9"/>
        <v>0</v>
      </c>
      <c r="BX72" s="41"/>
      <c r="BY72" s="41"/>
      <c r="BZ72" s="41"/>
      <c r="CA72" s="41"/>
      <c r="CB72" s="41"/>
      <c r="CC72" s="42"/>
      <c r="CD72" s="42"/>
      <c r="CE72" s="42"/>
      <c r="CF72" s="42"/>
      <c r="CG72" s="42"/>
      <c r="CH72" s="41"/>
      <c r="CI72" s="41"/>
      <c r="CJ72" s="42"/>
      <c r="CK72" s="42"/>
      <c r="CL72" s="42"/>
      <c r="CM72" s="42"/>
      <c r="CN72" s="42"/>
      <c r="CO72" s="42"/>
      <c r="CP72" s="42"/>
      <c r="CQ72" s="42"/>
      <c r="CR72" s="42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</row>
    <row r="73" spans="1:147" s="22" customFormat="1" ht="15.75" customHeight="1">
      <c r="A73"/>
      <c r="B73" s="193">
        <v>33</v>
      </c>
      <c r="C73" s="187"/>
      <c r="D73" s="187">
        <v>1</v>
      </c>
      <c r="E73" s="187"/>
      <c r="F73" s="187"/>
      <c r="G73" s="187" t="s">
        <v>18</v>
      </c>
      <c r="H73" s="187"/>
      <c r="I73" s="187"/>
      <c r="J73" s="188">
        <f>J72+$U$10*$X$10+$AL$10</f>
        <v>0.49027777777777787</v>
      </c>
      <c r="K73" s="188"/>
      <c r="L73" s="188"/>
      <c r="M73" s="188"/>
      <c r="N73" s="189"/>
      <c r="O73" s="190" t="str">
        <f>D21</f>
        <v>TSV Bordesholm</v>
      </c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" t="s">
        <v>22</v>
      </c>
      <c r="AF73" s="146" t="str">
        <f>D18</f>
        <v>TSV Kropp</v>
      </c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7"/>
      <c r="AW73" s="148"/>
      <c r="AX73" s="133"/>
      <c r="AY73" s="14" t="s">
        <v>21</v>
      </c>
      <c r="AZ73" s="133"/>
      <c r="BA73" s="134"/>
      <c r="BB73" s="148"/>
      <c r="BC73" s="149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56" t="str">
        <f t="shared" si="8"/>
        <v>0</v>
      </c>
      <c r="BV73" s="53" t="s">
        <v>21</v>
      </c>
      <c r="BW73" s="56" t="str">
        <f t="shared" si="9"/>
        <v>0</v>
      </c>
      <c r="BX73" s="41"/>
      <c r="BY73" s="41"/>
      <c r="BZ73" s="41"/>
      <c r="CA73" s="41"/>
      <c r="CB73" s="41"/>
      <c r="CC73" s="42"/>
      <c r="CD73" s="42"/>
      <c r="CE73" s="42"/>
      <c r="CF73" s="42"/>
      <c r="CG73" s="42"/>
      <c r="CH73" s="41"/>
      <c r="CI73" s="41"/>
      <c r="CJ73" s="42"/>
      <c r="CK73" s="42"/>
      <c r="CL73" s="42"/>
      <c r="CM73" s="42"/>
      <c r="CN73" s="42"/>
      <c r="CO73" s="42"/>
      <c r="CP73" s="42"/>
      <c r="CQ73" s="42"/>
      <c r="CR73" s="42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</row>
    <row r="74" spans="1:147" s="22" customFormat="1" ht="15.75" customHeight="1">
      <c r="A74"/>
      <c r="B74" s="194">
        <v>34</v>
      </c>
      <c r="C74" s="177"/>
      <c r="D74" s="177">
        <v>2</v>
      </c>
      <c r="E74" s="177"/>
      <c r="F74" s="177"/>
      <c r="G74" s="177" t="s">
        <v>18</v>
      </c>
      <c r="H74" s="177"/>
      <c r="I74" s="177"/>
      <c r="J74" s="178">
        <f>J73</f>
        <v>0.49027777777777787</v>
      </c>
      <c r="K74" s="178"/>
      <c r="L74" s="178"/>
      <c r="M74" s="178"/>
      <c r="N74" s="179"/>
      <c r="O74" s="180" t="str">
        <f>D16</f>
        <v>TuS Rotenhof E1</v>
      </c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37" t="s">
        <v>22</v>
      </c>
      <c r="AF74" s="181" t="str">
        <f>D19</f>
        <v>FC.ST. Pauli</v>
      </c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2"/>
      <c r="AW74" s="183"/>
      <c r="AX74" s="184"/>
      <c r="AY74" s="37" t="s">
        <v>21</v>
      </c>
      <c r="AZ74" s="184"/>
      <c r="BA74" s="185"/>
      <c r="BB74" s="183"/>
      <c r="BC74" s="186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56" t="str">
        <f t="shared" si="8"/>
        <v>0</v>
      </c>
      <c r="BV74" s="53" t="s">
        <v>21</v>
      </c>
      <c r="BW74" s="56" t="str">
        <f t="shared" si="9"/>
        <v>0</v>
      </c>
      <c r="BX74" s="41"/>
      <c r="BY74" s="41"/>
      <c r="BZ74" s="41"/>
      <c r="CA74" s="41"/>
      <c r="CB74" s="41"/>
      <c r="CC74" s="42"/>
      <c r="CD74" s="42"/>
      <c r="CE74" s="42"/>
      <c r="CF74" s="42"/>
      <c r="CG74" s="42"/>
      <c r="CH74" s="41"/>
      <c r="CI74" s="41"/>
      <c r="CJ74" s="42"/>
      <c r="CK74" s="42"/>
      <c r="CL74" s="42"/>
      <c r="CM74" s="42"/>
      <c r="CN74" s="42"/>
      <c r="CO74" s="42"/>
      <c r="CP74" s="42"/>
      <c r="CQ74" s="42"/>
      <c r="CR74" s="42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</row>
    <row r="75" spans="1:147" s="22" customFormat="1" ht="15.75" customHeight="1">
      <c r="A75"/>
      <c r="B75" s="192">
        <v>35</v>
      </c>
      <c r="C75" s="168"/>
      <c r="D75" s="168">
        <v>3</v>
      </c>
      <c r="E75" s="168"/>
      <c r="F75" s="168"/>
      <c r="G75" s="168" t="s">
        <v>24</v>
      </c>
      <c r="H75" s="168"/>
      <c r="I75" s="168"/>
      <c r="J75" s="169">
        <f>J74</f>
        <v>0.49027777777777787</v>
      </c>
      <c r="K75" s="169"/>
      <c r="L75" s="169"/>
      <c r="M75" s="169"/>
      <c r="N75" s="170"/>
      <c r="O75" s="171" t="str">
        <f>AG21</f>
        <v>Sp Vg Eidertal Molfsee A</v>
      </c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36" t="s">
        <v>22</v>
      </c>
      <c r="AF75" s="172" t="str">
        <f>AG18</f>
        <v>Rendsburger TSV A</v>
      </c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3"/>
      <c r="AW75" s="131"/>
      <c r="AX75" s="174"/>
      <c r="AY75" s="36" t="s">
        <v>21</v>
      </c>
      <c r="AZ75" s="174"/>
      <c r="BA75" s="175"/>
      <c r="BB75" s="131"/>
      <c r="BC75" s="132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56" t="str">
        <f t="shared" si="8"/>
        <v>0</v>
      </c>
      <c r="BV75" s="53" t="s">
        <v>21</v>
      </c>
      <c r="BW75" s="56" t="str">
        <f t="shared" si="9"/>
        <v>0</v>
      </c>
      <c r="BX75" s="41"/>
      <c r="BY75" s="41"/>
      <c r="BZ75" s="41"/>
      <c r="CA75" s="41"/>
      <c r="CB75" s="41"/>
      <c r="CC75" s="42"/>
      <c r="CD75" s="42"/>
      <c r="CE75" s="42"/>
      <c r="CF75" s="42"/>
      <c r="CG75" s="42"/>
      <c r="CH75" s="41"/>
      <c r="CI75" s="41"/>
      <c r="CJ75" s="42"/>
      <c r="CK75" s="42"/>
      <c r="CL75" s="42"/>
      <c r="CM75" s="42"/>
      <c r="CN75" s="42"/>
      <c r="CO75" s="42"/>
      <c r="CP75" s="42"/>
      <c r="CQ75" s="42"/>
      <c r="CR75" s="42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</row>
    <row r="76" spans="1:147" s="22" customFormat="1" ht="15.75" customHeight="1" thickBot="1">
      <c r="A76"/>
      <c r="B76" s="191">
        <v>36</v>
      </c>
      <c r="C76" s="161"/>
      <c r="D76" s="161">
        <v>4</v>
      </c>
      <c r="E76" s="161"/>
      <c r="F76" s="161"/>
      <c r="G76" s="161" t="s">
        <v>24</v>
      </c>
      <c r="H76" s="161"/>
      <c r="I76" s="161"/>
      <c r="J76" s="162">
        <f>J75</f>
        <v>0.49027777777777787</v>
      </c>
      <c r="K76" s="162"/>
      <c r="L76" s="162"/>
      <c r="M76" s="162"/>
      <c r="N76" s="163"/>
      <c r="O76" s="164" t="str">
        <f>AG16</f>
        <v>TuS Rotenhof E2</v>
      </c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8" t="s">
        <v>22</v>
      </c>
      <c r="AF76" s="165" t="str">
        <f>AG19</f>
        <v>SG Friedrichstadt-Seeth-Drage</v>
      </c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76"/>
      <c r="AW76" s="129"/>
      <c r="AX76" s="166"/>
      <c r="AY76" s="8" t="s">
        <v>21</v>
      </c>
      <c r="AZ76" s="166"/>
      <c r="BA76" s="167"/>
      <c r="BB76" s="129"/>
      <c r="BC76" s="130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56" t="str">
        <f t="shared" si="8"/>
        <v>0</v>
      </c>
      <c r="BV76" s="53" t="s">
        <v>21</v>
      </c>
      <c r="BW76" s="56" t="str">
        <f t="shared" si="9"/>
        <v>0</v>
      </c>
      <c r="BX76" s="41"/>
      <c r="BY76" s="41"/>
      <c r="BZ76" s="41"/>
      <c r="CA76" s="41"/>
      <c r="CB76" s="41"/>
      <c r="CC76" s="42"/>
      <c r="CD76" s="42"/>
      <c r="CE76" s="42"/>
      <c r="CF76" s="42"/>
      <c r="CG76" s="42"/>
      <c r="CH76" s="41"/>
      <c r="CI76" s="41"/>
      <c r="CJ76" s="42"/>
      <c r="CK76" s="42"/>
      <c r="CL76" s="42"/>
      <c r="CM76" s="42"/>
      <c r="CN76" s="42"/>
      <c r="CO76" s="42"/>
      <c r="CP76" s="42"/>
      <c r="CQ76" s="42"/>
      <c r="CR76" s="42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</row>
    <row r="77" spans="1:147" s="22" customFormat="1" ht="15.75" customHeight="1">
      <c r="A77"/>
      <c r="B77" s="193">
        <v>37</v>
      </c>
      <c r="C77" s="187"/>
      <c r="D77" s="187">
        <v>1</v>
      </c>
      <c r="E77" s="187"/>
      <c r="F77" s="187"/>
      <c r="G77" s="187" t="s">
        <v>33</v>
      </c>
      <c r="H77" s="187"/>
      <c r="I77" s="187"/>
      <c r="J77" s="188">
        <f>J76+$U$10*$X$10+$AL$10</f>
        <v>0.5020833333333334</v>
      </c>
      <c r="K77" s="188"/>
      <c r="L77" s="188"/>
      <c r="M77" s="188"/>
      <c r="N77" s="189"/>
      <c r="O77" s="190" t="str">
        <f>D29</f>
        <v>Brekendorfer TSV</v>
      </c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" t="s">
        <v>22</v>
      </c>
      <c r="AF77" s="146" t="str">
        <f>D26</f>
        <v>Kolding IF A</v>
      </c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7"/>
      <c r="AW77" s="148"/>
      <c r="AX77" s="133"/>
      <c r="AY77" s="14" t="s">
        <v>21</v>
      </c>
      <c r="AZ77" s="133"/>
      <c r="BA77" s="134"/>
      <c r="BB77" s="148"/>
      <c r="BC77" s="149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56" t="str">
        <f t="shared" si="8"/>
        <v>0</v>
      </c>
      <c r="BV77" s="53" t="s">
        <v>21</v>
      </c>
      <c r="BW77" s="56" t="str">
        <f t="shared" si="9"/>
        <v>0</v>
      </c>
      <c r="BX77" s="41"/>
      <c r="BY77" s="41"/>
      <c r="BZ77" s="41"/>
      <c r="CA77" s="41"/>
      <c r="CB77" s="41"/>
      <c r="CC77" s="42"/>
      <c r="CD77" s="42"/>
      <c r="CE77" s="42"/>
      <c r="CF77" s="42"/>
      <c r="CG77" s="42"/>
      <c r="CH77" s="41"/>
      <c r="CI77" s="41"/>
      <c r="CJ77" s="42"/>
      <c r="CK77" s="42"/>
      <c r="CL77" s="42"/>
      <c r="CM77" s="42"/>
      <c r="CN77" s="42"/>
      <c r="CO77" s="42"/>
      <c r="CP77" s="42"/>
      <c r="CQ77" s="42"/>
      <c r="CR77" s="42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</row>
    <row r="78" spans="1:147" s="22" customFormat="1" ht="15.75" customHeight="1">
      <c r="A78"/>
      <c r="B78" s="194">
        <v>38</v>
      </c>
      <c r="C78" s="177"/>
      <c r="D78" s="177">
        <v>2</v>
      </c>
      <c r="E78" s="177"/>
      <c r="F78" s="177"/>
      <c r="G78" s="177" t="s">
        <v>33</v>
      </c>
      <c r="H78" s="177"/>
      <c r="I78" s="177"/>
      <c r="J78" s="178">
        <f>J77</f>
        <v>0.5020833333333334</v>
      </c>
      <c r="K78" s="178"/>
      <c r="L78" s="178"/>
      <c r="M78" s="178"/>
      <c r="N78" s="179"/>
      <c r="O78" s="180" t="str">
        <f>D24</f>
        <v>TuS Rotenhof E 3</v>
      </c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37" t="s">
        <v>22</v>
      </c>
      <c r="AF78" s="181" t="str">
        <f>D27</f>
        <v>Gettorfer SC</v>
      </c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2"/>
      <c r="AW78" s="183"/>
      <c r="AX78" s="184"/>
      <c r="AY78" s="37" t="s">
        <v>21</v>
      </c>
      <c r="AZ78" s="184"/>
      <c r="BA78" s="185"/>
      <c r="BB78" s="183"/>
      <c r="BC78" s="186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56" t="str">
        <f t="shared" si="8"/>
        <v>0</v>
      </c>
      <c r="BV78" s="53" t="s">
        <v>21</v>
      </c>
      <c r="BW78" s="56" t="str">
        <f t="shared" si="9"/>
        <v>0</v>
      </c>
      <c r="BX78" s="41"/>
      <c r="BY78" s="41"/>
      <c r="BZ78" s="41"/>
      <c r="CA78" s="41"/>
      <c r="CB78" s="41"/>
      <c r="CC78" s="42"/>
      <c r="CD78" s="42"/>
      <c r="CE78" s="42"/>
      <c r="CF78" s="42"/>
      <c r="CG78" s="42"/>
      <c r="CH78" s="41"/>
      <c r="CI78" s="41"/>
      <c r="CJ78" s="42"/>
      <c r="CK78" s="42"/>
      <c r="CL78" s="42"/>
      <c r="CM78" s="42"/>
      <c r="CN78" s="42"/>
      <c r="CO78" s="42"/>
      <c r="CP78" s="42"/>
      <c r="CQ78" s="42"/>
      <c r="CR78" s="42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</row>
    <row r="79" spans="1:147" s="22" customFormat="1" ht="15.75" customHeight="1">
      <c r="A79"/>
      <c r="B79" s="192">
        <v>39</v>
      </c>
      <c r="C79" s="168"/>
      <c r="D79" s="168">
        <v>3</v>
      </c>
      <c r="E79" s="168"/>
      <c r="F79" s="168"/>
      <c r="G79" s="168" t="s">
        <v>34</v>
      </c>
      <c r="H79" s="168"/>
      <c r="I79" s="168"/>
      <c r="J79" s="169">
        <f>J78</f>
        <v>0.5020833333333334</v>
      </c>
      <c r="K79" s="169"/>
      <c r="L79" s="169"/>
      <c r="M79" s="169"/>
      <c r="N79" s="170"/>
      <c r="O79" s="171" t="str">
        <f>AG29</f>
        <v>Sp Vg Eiderstal Molfsee B</v>
      </c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36" t="s">
        <v>22</v>
      </c>
      <c r="AF79" s="172" t="str">
        <f>AG26</f>
        <v>SVA Wilster</v>
      </c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3"/>
      <c r="AW79" s="131"/>
      <c r="AX79" s="174"/>
      <c r="AY79" s="36" t="s">
        <v>21</v>
      </c>
      <c r="AZ79" s="174"/>
      <c r="BA79" s="175"/>
      <c r="BB79" s="131"/>
      <c r="BC79" s="132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56" t="str">
        <f t="shared" si="8"/>
        <v>0</v>
      </c>
      <c r="BV79" s="53" t="s">
        <v>21</v>
      </c>
      <c r="BW79" s="56" t="str">
        <f t="shared" si="9"/>
        <v>0</v>
      </c>
      <c r="BX79" s="41"/>
      <c r="BY79" s="41"/>
      <c r="BZ79" s="41"/>
      <c r="CA79" s="41"/>
      <c r="CB79" s="41"/>
      <c r="CC79" s="42"/>
      <c r="CD79" s="42"/>
      <c r="CE79" s="42"/>
      <c r="CF79" s="42"/>
      <c r="CG79" s="42"/>
      <c r="CH79" s="41"/>
      <c r="CI79" s="41"/>
      <c r="CJ79" s="42"/>
      <c r="CK79" s="42"/>
      <c r="CL79" s="42"/>
      <c r="CM79" s="42"/>
      <c r="CN79" s="42"/>
      <c r="CO79" s="42"/>
      <c r="CP79" s="42"/>
      <c r="CQ79" s="42"/>
      <c r="CR79" s="42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</row>
    <row r="80" spans="1:147" s="22" customFormat="1" ht="15.75" customHeight="1" thickBot="1">
      <c r="A80"/>
      <c r="B80" s="191">
        <v>40</v>
      </c>
      <c r="C80" s="161"/>
      <c r="D80" s="161">
        <v>4</v>
      </c>
      <c r="E80" s="161"/>
      <c r="F80" s="161"/>
      <c r="G80" s="161" t="s">
        <v>34</v>
      </c>
      <c r="H80" s="161"/>
      <c r="I80" s="161"/>
      <c r="J80" s="162">
        <f>J79</f>
        <v>0.5020833333333334</v>
      </c>
      <c r="K80" s="162"/>
      <c r="L80" s="162"/>
      <c r="M80" s="162"/>
      <c r="N80" s="163"/>
      <c r="O80" s="164" t="str">
        <f>AG24</f>
        <v>Rendsburger TSV B</v>
      </c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8" t="s">
        <v>22</v>
      </c>
      <c r="AF80" s="165" t="str">
        <f>AG27</f>
        <v>Husumer SV</v>
      </c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76"/>
      <c r="AW80" s="129"/>
      <c r="AX80" s="166"/>
      <c r="AY80" s="8" t="s">
        <v>21</v>
      </c>
      <c r="AZ80" s="166"/>
      <c r="BA80" s="167"/>
      <c r="BB80" s="129"/>
      <c r="BC80" s="130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56" t="str">
        <f t="shared" si="8"/>
        <v>0</v>
      </c>
      <c r="BV80" s="53" t="s">
        <v>21</v>
      </c>
      <c r="BW80" s="56" t="str">
        <f t="shared" si="9"/>
        <v>0</v>
      </c>
      <c r="BX80" s="41"/>
      <c r="BY80" s="41"/>
      <c r="BZ80" s="41"/>
      <c r="CA80" s="41"/>
      <c r="CB80" s="41"/>
      <c r="CC80" s="42"/>
      <c r="CD80" s="42"/>
      <c r="CE80" s="42"/>
      <c r="CF80" s="42"/>
      <c r="CG80" s="42"/>
      <c r="CH80" s="41"/>
      <c r="CI80" s="41"/>
      <c r="CJ80" s="42"/>
      <c r="CK80" s="42"/>
      <c r="CL80" s="42"/>
      <c r="CM80" s="42"/>
      <c r="CN80" s="42"/>
      <c r="CO80" s="42"/>
      <c r="CP80" s="42"/>
      <c r="CQ80" s="42"/>
      <c r="CR80" s="42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</row>
    <row r="81" spans="1:147" s="22" customFormat="1" ht="15.75" customHeight="1">
      <c r="A81"/>
      <c r="B81" s="193">
        <v>41</v>
      </c>
      <c r="C81" s="187"/>
      <c r="D81" s="187">
        <v>1</v>
      </c>
      <c r="E81" s="187"/>
      <c r="F81" s="187"/>
      <c r="G81" s="187" t="s">
        <v>18</v>
      </c>
      <c r="H81" s="187"/>
      <c r="I81" s="187"/>
      <c r="J81" s="188">
        <v>0.513888888888889</v>
      </c>
      <c r="K81" s="188"/>
      <c r="L81" s="188"/>
      <c r="M81" s="188"/>
      <c r="N81" s="189"/>
      <c r="O81" s="190" t="str">
        <f>D21</f>
        <v>TSV Bordesholm</v>
      </c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" t="s">
        <v>22</v>
      </c>
      <c r="AF81" s="146" t="str">
        <f>D17</f>
        <v>Kolding BK B</v>
      </c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7"/>
      <c r="AW81" s="148"/>
      <c r="AX81" s="133"/>
      <c r="AY81" s="14" t="s">
        <v>21</v>
      </c>
      <c r="AZ81" s="133"/>
      <c r="BA81" s="134"/>
      <c r="BB81" s="148"/>
      <c r="BC81" s="149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56" t="str">
        <f aca="true" t="shared" si="10" ref="BU81:BU96">IF(ISBLANK(AZ81),"0",IF(AW81&gt;AZ81,3,IF(AW81=AZ81,1,0)))</f>
        <v>0</v>
      </c>
      <c r="BV81" s="53" t="s">
        <v>21</v>
      </c>
      <c r="BW81" s="56" t="str">
        <f aca="true" t="shared" si="11" ref="BW81:BW96">IF(ISBLANK(AZ81),"0",IF(AZ81&gt;AW81,3,IF(AZ81=AW81,1,0)))</f>
        <v>0</v>
      </c>
      <c r="BX81" s="41"/>
      <c r="BY81" s="41"/>
      <c r="BZ81" s="41"/>
      <c r="CA81" s="41"/>
      <c r="CB81" s="41"/>
      <c r="CC81" s="42"/>
      <c r="CD81" s="42"/>
      <c r="CE81" s="42"/>
      <c r="CF81" s="42"/>
      <c r="CG81" s="42"/>
      <c r="CH81" s="41"/>
      <c r="CI81" s="41"/>
      <c r="CJ81" s="42"/>
      <c r="CK81" s="42"/>
      <c r="CL81" s="42"/>
      <c r="CM81" s="42"/>
      <c r="CN81" s="42"/>
      <c r="CO81" s="42"/>
      <c r="CP81" s="42"/>
      <c r="CQ81" s="42"/>
      <c r="CR81" s="42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</row>
    <row r="82" spans="1:147" s="22" customFormat="1" ht="15.75" customHeight="1">
      <c r="A82"/>
      <c r="B82" s="194">
        <v>42</v>
      </c>
      <c r="C82" s="177"/>
      <c r="D82" s="177">
        <v>2</v>
      </c>
      <c r="E82" s="177"/>
      <c r="F82" s="177"/>
      <c r="G82" s="177" t="s">
        <v>18</v>
      </c>
      <c r="H82" s="177"/>
      <c r="I82" s="177"/>
      <c r="J82" s="178">
        <f>J81</f>
        <v>0.513888888888889</v>
      </c>
      <c r="K82" s="178"/>
      <c r="L82" s="178"/>
      <c r="M82" s="178"/>
      <c r="N82" s="179"/>
      <c r="O82" s="180" t="str">
        <f>D18</f>
        <v>TSV Kropp</v>
      </c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37" t="s">
        <v>22</v>
      </c>
      <c r="AF82" s="181" t="str">
        <f>D20</f>
        <v>SV Hamweddel</v>
      </c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2"/>
      <c r="AW82" s="183"/>
      <c r="AX82" s="184"/>
      <c r="AY82" s="37" t="s">
        <v>21</v>
      </c>
      <c r="AZ82" s="184"/>
      <c r="BA82" s="185"/>
      <c r="BB82" s="183"/>
      <c r="BC82" s="186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56" t="str">
        <f t="shared" si="10"/>
        <v>0</v>
      </c>
      <c r="BV82" s="53" t="s">
        <v>21</v>
      </c>
      <c r="BW82" s="56" t="str">
        <f t="shared" si="11"/>
        <v>0</v>
      </c>
      <c r="BX82" s="41"/>
      <c r="BY82" s="41"/>
      <c r="BZ82" s="41"/>
      <c r="CA82" s="41"/>
      <c r="CB82" s="41"/>
      <c r="CC82" s="42"/>
      <c r="CD82" s="42"/>
      <c r="CE82" s="42"/>
      <c r="CF82" s="42"/>
      <c r="CG82" s="42"/>
      <c r="CH82" s="41"/>
      <c r="CI82" s="41"/>
      <c r="CJ82" s="42"/>
      <c r="CK82" s="42"/>
      <c r="CL82" s="42"/>
      <c r="CM82" s="42"/>
      <c r="CN82" s="42"/>
      <c r="CO82" s="42"/>
      <c r="CP82" s="42"/>
      <c r="CQ82" s="42"/>
      <c r="CR82" s="42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</row>
    <row r="83" spans="1:147" s="22" customFormat="1" ht="15.75" customHeight="1">
      <c r="A83"/>
      <c r="B83" s="192">
        <v>43</v>
      </c>
      <c r="C83" s="168"/>
      <c r="D83" s="168">
        <v>3</v>
      </c>
      <c r="E83" s="168"/>
      <c r="F83" s="168"/>
      <c r="G83" s="168" t="s">
        <v>24</v>
      </c>
      <c r="H83" s="168"/>
      <c r="I83" s="168"/>
      <c r="J83" s="169">
        <f>J82</f>
        <v>0.513888888888889</v>
      </c>
      <c r="K83" s="169"/>
      <c r="L83" s="169"/>
      <c r="M83" s="169"/>
      <c r="N83" s="170"/>
      <c r="O83" s="171" t="str">
        <f>AG21</f>
        <v>Sp Vg Eidertal Molfsee A</v>
      </c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36" t="s">
        <v>22</v>
      </c>
      <c r="AF83" s="172" t="str">
        <f>AG17</f>
        <v>Kolding BK A</v>
      </c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3"/>
      <c r="AW83" s="131"/>
      <c r="AX83" s="174"/>
      <c r="AY83" s="36" t="s">
        <v>21</v>
      </c>
      <c r="AZ83" s="174"/>
      <c r="BA83" s="175"/>
      <c r="BB83" s="131"/>
      <c r="BC83" s="132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56" t="str">
        <f t="shared" si="10"/>
        <v>0</v>
      </c>
      <c r="BV83" s="53" t="s">
        <v>21</v>
      </c>
      <c r="BW83" s="56" t="str">
        <f t="shared" si="11"/>
        <v>0</v>
      </c>
      <c r="BX83" s="41"/>
      <c r="BY83" s="41"/>
      <c r="BZ83" s="41"/>
      <c r="CA83" s="41"/>
      <c r="CB83" s="41"/>
      <c r="CC83" s="42"/>
      <c r="CD83" s="42"/>
      <c r="CE83" s="42"/>
      <c r="CF83" s="42"/>
      <c r="CG83" s="42"/>
      <c r="CH83" s="41"/>
      <c r="CI83" s="41"/>
      <c r="CJ83" s="42"/>
      <c r="CK83" s="42"/>
      <c r="CL83" s="42"/>
      <c r="CM83" s="42"/>
      <c r="CN83" s="42"/>
      <c r="CO83" s="42"/>
      <c r="CP83" s="42"/>
      <c r="CQ83" s="42"/>
      <c r="CR83" s="42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</row>
    <row r="84" spans="1:147" s="22" customFormat="1" ht="15.75" customHeight="1" thickBot="1">
      <c r="A84"/>
      <c r="B84" s="191">
        <v>44</v>
      </c>
      <c r="C84" s="161"/>
      <c r="D84" s="161">
        <v>4</v>
      </c>
      <c r="E84" s="161"/>
      <c r="F84" s="161"/>
      <c r="G84" s="161" t="s">
        <v>24</v>
      </c>
      <c r="H84" s="161"/>
      <c r="I84" s="161"/>
      <c r="J84" s="162">
        <f>J83</f>
        <v>0.513888888888889</v>
      </c>
      <c r="K84" s="162"/>
      <c r="L84" s="162"/>
      <c r="M84" s="162"/>
      <c r="N84" s="163"/>
      <c r="O84" s="164" t="str">
        <f>AG18</f>
        <v>Rendsburger TSV A</v>
      </c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8" t="s">
        <v>22</v>
      </c>
      <c r="AF84" s="165" t="str">
        <f>AG20</f>
        <v>IF Stjernen Flensborg</v>
      </c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76"/>
      <c r="AW84" s="129"/>
      <c r="AX84" s="166"/>
      <c r="AY84" s="8" t="s">
        <v>21</v>
      </c>
      <c r="AZ84" s="166"/>
      <c r="BA84" s="167"/>
      <c r="BB84" s="129"/>
      <c r="BC84" s="130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56" t="str">
        <f t="shared" si="10"/>
        <v>0</v>
      </c>
      <c r="BV84" s="53" t="s">
        <v>21</v>
      </c>
      <c r="BW84" s="56" t="str">
        <f t="shared" si="11"/>
        <v>0</v>
      </c>
      <c r="BX84" s="41"/>
      <c r="BY84" s="41"/>
      <c r="BZ84" s="41"/>
      <c r="CA84" s="41"/>
      <c r="CB84" s="41"/>
      <c r="CC84" s="42"/>
      <c r="CD84" s="42"/>
      <c r="CE84" s="42"/>
      <c r="CF84" s="42"/>
      <c r="CG84" s="42"/>
      <c r="CH84" s="41"/>
      <c r="CI84" s="41"/>
      <c r="CJ84" s="42"/>
      <c r="CK84" s="42"/>
      <c r="CL84" s="42"/>
      <c r="CM84" s="42"/>
      <c r="CN84" s="42"/>
      <c r="CO84" s="42"/>
      <c r="CP84" s="42"/>
      <c r="CQ84" s="42"/>
      <c r="CR84" s="42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</row>
    <row r="85" spans="1:147" s="22" customFormat="1" ht="15.75" customHeight="1">
      <c r="A85"/>
      <c r="B85" s="193">
        <v>45</v>
      </c>
      <c r="C85" s="187"/>
      <c r="D85" s="187">
        <v>1</v>
      </c>
      <c r="E85" s="187"/>
      <c r="F85" s="187"/>
      <c r="G85" s="187" t="s">
        <v>33</v>
      </c>
      <c r="H85" s="187"/>
      <c r="I85" s="187"/>
      <c r="J85" s="188">
        <f>J84+$U$10*$X$10+$AL$10</f>
        <v>0.5256944444444445</v>
      </c>
      <c r="K85" s="188"/>
      <c r="L85" s="188"/>
      <c r="M85" s="188"/>
      <c r="N85" s="189"/>
      <c r="O85" s="190" t="str">
        <f>D29</f>
        <v>Brekendorfer TSV</v>
      </c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" t="s">
        <v>22</v>
      </c>
      <c r="AF85" s="146" t="str">
        <f>D25</f>
        <v>Eckenförder MTV </v>
      </c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7"/>
      <c r="AW85" s="148"/>
      <c r="AX85" s="133"/>
      <c r="AY85" s="14" t="s">
        <v>21</v>
      </c>
      <c r="AZ85" s="133"/>
      <c r="BA85" s="134"/>
      <c r="BB85" s="148"/>
      <c r="BC85" s="149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56" t="str">
        <f t="shared" si="10"/>
        <v>0</v>
      </c>
      <c r="BV85" s="53" t="s">
        <v>21</v>
      </c>
      <c r="BW85" s="56" t="str">
        <f t="shared" si="11"/>
        <v>0</v>
      </c>
      <c r="BX85" s="41"/>
      <c r="BY85" s="41"/>
      <c r="BZ85" s="41"/>
      <c r="CA85" s="41"/>
      <c r="CB85" s="41"/>
      <c r="CC85" s="42"/>
      <c r="CD85" s="42"/>
      <c r="CE85" s="42"/>
      <c r="CF85" s="42"/>
      <c r="CG85" s="42"/>
      <c r="CH85" s="41"/>
      <c r="CI85" s="41"/>
      <c r="CJ85" s="42"/>
      <c r="CK85" s="42"/>
      <c r="CL85" s="42"/>
      <c r="CM85" s="42"/>
      <c r="CN85" s="42"/>
      <c r="CO85" s="42"/>
      <c r="CP85" s="42"/>
      <c r="CQ85" s="42"/>
      <c r="CR85" s="42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</row>
    <row r="86" spans="1:147" s="22" customFormat="1" ht="15.75" customHeight="1">
      <c r="A86"/>
      <c r="B86" s="194">
        <v>46</v>
      </c>
      <c r="C86" s="177"/>
      <c r="D86" s="177">
        <v>2</v>
      </c>
      <c r="E86" s="177"/>
      <c r="F86" s="177"/>
      <c r="G86" s="177" t="s">
        <v>33</v>
      </c>
      <c r="H86" s="177"/>
      <c r="I86" s="177"/>
      <c r="J86" s="178">
        <f>J85</f>
        <v>0.5256944444444445</v>
      </c>
      <c r="K86" s="178"/>
      <c r="L86" s="178"/>
      <c r="M86" s="178"/>
      <c r="N86" s="179"/>
      <c r="O86" s="180" t="str">
        <f>D26</f>
        <v>Kolding IF A</v>
      </c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37" t="s">
        <v>22</v>
      </c>
      <c r="AF86" s="181" t="str">
        <f>D28</f>
        <v>TSV Karby</v>
      </c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2"/>
      <c r="AW86" s="183"/>
      <c r="AX86" s="184"/>
      <c r="AY86" s="37" t="s">
        <v>21</v>
      </c>
      <c r="AZ86" s="184"/>
      <c r="BA86" s="185"/>
      <c r="BB86" s="183"/>
      <c r="BC86" s="186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56" t="str">
        <f t="shared" si="10"/>
        <v>0</v>
      </c>
      <c r="BV86" s="53" t="s">
        <v>21</v>
      </c>
      <c r="BW86" s="56" t="str">
        <f t="shared" si="11"/>
        <v>0</v>
      </c>
      <c r="BX86" s="41"/>
      <c r="BY86" s="41"/>
      <c r="BZ86" s="41"/>
      <c r="CA86" s="41"/>
      <c r="CB86" s="41"/>
      <c r="CC86" s="42"/>
      <c r="CD86" s="42"/>
      <c r="CE86" s="42"/>
      <c r="CF86" s="42"/>
      <c r="CG86" s="42"/>
      <c r="CH86" s="41"/>
      <c r="CI86" s="41"/>
      <c r="CJ86" s="42"/>
      <c r="CK86" s="42"/>
      <c r="CL86" s="42"/>
      <c r="CM86" s="42"/>
      <c r="CN86" s="42"/>
      <c r="CO86" s="42"/>
      <c r="CP86" s="42"/>
      <c r="CQ86" s="42"/>
      <c r="CR86" s="42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</row>
    <row r="87" spans="1:147" s="22" customFormat="1" ht="15.75" customHeight="1">
      <c r="A87"/>
      <c r="B87" s="192">
        <v>47</v>
      </c>
      <c r="C87" s="168"/>
      <c r="D87" s="168">
        <v>3</v>
      </c>
      <c r="E87" s="168"/>
      <c r="F87" s="168"/>
      <c r="G87" s="168" t="s">
        <v>34</v>
      </c>
      <c r="H87" s="168"/>
      <c r="I87" s="168"/>
      <c r="J87" s="169">
        <f>J86</f>
        <v>0.5256944444444445</v>
      </c>
      <c r="K87" s="169"/>
      <c r="L87" s="169"/>
      <c r="M87" s="169"/>
      <c r="N87" s="170"/>
      <c r="O87" s="171" t="str">
        <f>AG29</f>
        <v>Sp Vg Eiderstal Molfsee B</v>
      </c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36" t="s">
        <v>22</v>
      </c>
      <c r="AF87" s="172" t="str">
        <f>AG25</f>
        <v>Holstein Kiel</v>
      </c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3"/>
      <c r="AW87" s="131"/>
      <c r="AX87" s="174"/>
      <c r="AY87" s="36" t="s">
        <v>21</v>
      </c>
      <c r="AZ87" s="174"/>
      <c r="BA87" s="175"/>
      <c r="BB87" s="131"/>
      <c r="BC87" s="132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56" t="str">
        <f t="shared" si="10"/>
        <v>0</v>
      </c>
      <c r="BV87" s="53" t="s">
        <v>21</v>
      </c>
      <c r="BW87" s="56" t="str">
        <f t="shared" si="11"/>
        <v>0</v>
      </c>
      <c r="BX87" s="41"/>
      <c r="BY87" s="41"/>
      <c r="BZ87" s="41"/>
      <c r="CA87" s="41"/>
      <c r="CB87" s="41"/>
      <c r="CC87" s="42"/>
      <c r="CD87" s="42"/>
      <c r="CE87" s="42"/>
      <c r="CF87" s="42"/>
      <c r="CG87" s="42"/>
      <c r="CH87" s="41"/>
      <c r="CI87" s="41"/>
      <c r="CJ87" s="42"/>
      <c r="CK87" s="42"/>
      <c r="CL87" s="42"/>
      <c r="CM87" s="42"/>
      <c r="CN87" s="42"/>
      <c r="CO87" s="42"/>
      <c r="CP87" s="42"/>
      <c r="CQ87" s="42"/>
      <c r="CR87" s="42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</row>
    <row r="88" spans="1:147" s="22" customFormat="1" ht="15.75" customHeight="1" thickBot="1">
      <c r="A88"/>
      <c r="B88" s="191">
        <v>48</v>
      </c>
      <c r="C88" s="161"/>
      <c r="D88" s="161">
        <v>4</v>
      </c>
      <c r="E88" s="161"/>
      <c r="F88" s="161"/>
      <c r="G88" s="161" t="s">
        <v>34</v>
      </c>
      <c r="H88" s="161"/>
      <c r="I88" s="161"/>
      <c r="J88" s="162">
        <f>J87</f>
        <v>0.5256944444444445</v>
      </c>
      <c r="K88" s="162"/>
      <c r="L88" s="162"/>
      <c r="M88" s="162"/>
      <c r="N88" s="163"/>
      <c r="O88" s="164" t="str">
        <f>AG26</f>
        <v>SVA Wilster</v>
      </c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8" t="s">
        <v>22</v>
      </c>
      <c r="AF88" s="165" t="str">
        <f>AG28</f>
        <v>TSV Neudorf - Bornstein</v>
      </c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76"/>
      <c r="AW88" s="129"/>
      <c r="AX88" s="166"/>
      <c r="AY88" s="8" t="s">
        <v>21</v>
      </c>
      <c r="AZ88" s="166"/>
      <c r="BA88" s="167"/>
      <c r="BB88" s="129"/>
      <c r="BC88" s="130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56" t="str">
        <f t="shared" si="10"/>
        <v>0</v>
      </c>
      <c r="BV88" s="53" t="s">
        <v>21</v>
      </c>
      <c r="BW88" s="56" t="str">
        <f t="shared" si="11"/>
        <v>0</v>
      </c>
      <c r="BX88" s="41"/>
      <c r="BY88" s="41"/>
      <c r="BZ88" s="41"/>
      <c r="CA88" s="41"/>
      <c r="CB88" s="41"/>
      <c r="CC88" s="42"/>
      <c r="CD88" s="42"/>
      <c r="CE88" s="42"/>
      <c r="CF88" s="42"/>
      <c r="CG88" s="42"/>
      <c r="CH88" s="41"/>
      <c r="CI88" s="41"/>
      <c r="CJ88" s="42"/>
      <c r="CK88" s="42"/>
      <c r="CL88" s="42"/>
      <c r="CM88" s="42"/>
      <c r="CN88" s="42"/>
      <c r="CO88" s="42"/>
      <c r="CP88" s="42"/>
      <c r="CQ88" s="42"/>
      <c r="CR88" s="42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</row>
    <row r="89" spans="1:147" s="22" customFormat="1" ht="15.75" customHeight="1">
      <c r="A89"/>
      <c r="B89" s="193">
        <v>49</v>
      </c>
      <c r="C89" s="187"/>
      <c r="D89" s="187">
        <v>1</v>
      </c>
      <c r="E89" s="187"/>
      <c r="F89" s="187"/>
      <c r="G89" s="187" t="s">
        <v>18</v>
      </c>
      <c r="H89" s="187"/>
      <c r="I89" s="187"/>
      <c r="J89" s="188">
        <f>J88+$U$10*$X$10+$AL$10</f>
        <v>0.5375</v>
      </c>
      <c r="K89" s="188"/>
      <c r="L89" s="188"/>
      <c r="M89" s="188"/>
      <c r="N89" s="189"/>
      <c r="O89" s="190" t="str">
        <f>D21</f>
        <v>TSV Bordesholm</v>
      </c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" t="s">
        <v>22</v>
      </c>
      <c r="AF89" s="146" t="str">
        <f>D16</f>
        <v>TuS Rotenhof E1</v>
      </c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7"/>
      <c r="AW89" s="148"/>
      <c r="AX89" s="133"/>
      <c r="AY89" s="14" t="s">
        <v>21</v>
      </c>
      <c r="AZ89" s="133"/>
      <c r="BA89" s="134"/>
      <c r="BB89" s="148"/>
      <c r="BC89" s="149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56" t="str">
        <f t="shared" si="10"/>
        <v>0</v>
      </c>
      <c r="BV89" s="53" t="s">
        <v>21</v>
      </c>
      <c r="BW89" s="56" t="str">
        <f t="shared" si="11"/>
        <v>0</v>
      </c>
      <c r="BX89" s="41"/>
      <c r="BY89" s="41"/>
      <c r="BZ89" s="41"/>
      <c r="CA89" s="41"/>
      <c r="CB89" s="41"/>
      <c r="CC89" s="42"/>
      <c r="CD89" s="42"/>
      <c r="CE89" s="42"/>
      <c r="CF89" s="42"/>
      <c r="CG89" s="42"/>
      <c r="CH89" s="41"/>
      <c r="CI89" s="41"/>
      <c r="CJ89" s="42"/>
      <c r="CK89" s="42"/>
      <c r="CL89" s="42"/>
      <c r="CM89" s="42"/>
      <c r="CN89" s="42"/>
      <c r="CO89" s="42"/>
      <c r="CP89" s="42"/>
      <c r="CQ89" s="42"/>
      <c r="CR89" s="42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</row>
    <row r="90" spans="1:147" s="22" customFormat="1" ht="15.75" customHeight="1">
      <c r="A90"/>
      <c r="B90" s="194">
        <v>50</v>
      </c>
      <c r="C90" s="177"/>
      <c r="D90" s="177">
        <v>2</v>
      </c>
      <c r="E90" s="177"/>
      <c r="F90" s="177"/>
      <c r="G90" s="177" t="s">
        <v>18</v>
      </c>
      <c r="H90" s="177"/>
      <c r="I90" s="177"/>
      <c r="J90" s="178">
        <f>J89</f>
        <v>0.5375</v>
      </c>
      <c r="K90" s="178"/>
      <c r="L90" s="178"/>
      <c r="M90" s="178"/>
      <c r="N90" s="179"/>
      <c r="O90" s="180" t="str">
        <f>D17</f>
        <v>Kolding BK B</v>
      </c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37" t="s">
        <v>22</v>
      </c>
      <c r="AF90" s="181" t="str">
        <f>D18</f>
        <v>TSV Kropp</v>
      </c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2"/>
      <c r="AW90" s="183"/>
      <c r="AX90" s="184"/>
      <c r="AY90" s="37" t="s">
        <v>21</v>
      </c>
      <c r="AZ90" s="184"/>
      <c r="BA90" s="185"/>
      <c r="BB90" s="183"/>
      <c r="BC90" s="186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56" t="str">
        <f t="shared" si="10"/>
        <v>0</v>
      </c>
      <c r="BV90" s="53" t="s">
        <v>21</v>
      </c>
      <c r="BW90" s="56" t="str">
        <f t="shared" si="11"/>
        <v>0</v>
      </c>
      <c r="BX90" s="41"/>
      <c r="BY90" s="41"/>
      <c r="BZ90" s="41"/>
      <c r="CA90" s="41"/>
      <c r="CB90" s="41"/>
      <c r="CC90" s="42"/>
      <c r="CD90" s="42"/>
      <c r="CE90" s="42"/>
      <c r="CF90" s="42"/>
      <c r="CG90" s="42"/>
      <c r="CH90" s="41"/>
      <c r="CI90" s="41"/>
      <c r="CJ90" s="42"/>
      <c r="CK90" s="42"/>
      <c r="CL90" s="42"/>
      <c r="CM90" s="42"/>
      <c r="CN90" s="42"/>
      <c r="CO90" s="42"/>
      <c r="CP90" s="42"/>
      <c r="CQ90" s="42"/>
      <c r="CR90" s="42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</row>
    <row r="91" spans="1:147" s="22" customFormat="1" ht="15.75" customHeight="1">
      <c r="A91"/>
      <c r="B91" s="192">
        <v>51</v>
      </c>
      <c r="C91" s="168"/>
      <c r="D91" s="168">
        <v>3</v>
      </c>
      <c r="E91" s="168"/>
      <c r="F91" s="168"/>
      <c r="G91" s="168" t="s">
        <v>24</v>
      </c>
      <c r="H91" s="168"/>
      <c r="I91" s="168"/>
      <c r="J91" s="169">
        <f>J90</f>
        <v>0.5375</v>
      </c>
      <c r="K91" s="169"/>
      <c r="L91" s="169"/>
      <c r="M91" s="169"/>
      <c r="N91" s="170"/>
      <c r="O91" s="171" t="str">
        <f>AG21</f>
        <v>Sp Vg Eidertal Molfsee A</v>
      </c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36" t="s">
        <v>22</v>
      </c>
      <c r="AF91" s="172" t="str">
        <f>AG16</f>
        <v>TuS Rotenhof E2</v>
      </c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3"/>
      <c r="AW91" s="131"/>
      <c r="AX91" s="174"/>
      <c r="AY91" s="36" t="s">
        <v>21</v>
      </c>
      <c r="AZ91" s="174"/>
      <c r="BA91" s="175"/>
      <c r="BB91" s="131"/>
      <c r="BC91" s="132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56" t="str">
        <f t="shared" si="10"/>
        <v>0</v>
      </c>
      <c r="BV91" s="53" t="s">
        <v>21</v>
      </c>
      <c r="BW91" s="56" t="str">
        <f t="shared" si="11"/>
        <v>0</v>
      </c>
      <c r="BX91" s="41"/>
      <c r="BY91" s="41"/>
      <c r="BZ91" s="41"/>
      <c r="CA91" s="41"/>
      <c r="CB91" s="41"/>
      <c r="CC91" s="42"/>
      <c r="CD91" s="42"/>
      <c r="CE91" s="42"/>
      <c r="CF91" s="42"/>
      <c r="CG91" s="42"/>
      <c r="CH91" s="41"/>
      <c r="CI91" s="41"/>
      <c r="CJ91" s="42"/>
      <c r="CK91" s="42"/>
      <c r="CL91" s="42"/>
      <c r="CM91" s="42"/>
      <c r="CN91" s="42"/>
      <c r="CO91" s="42"/>
      <c r="CP91" s="42"/>
      <c r="CQ91" s="42"/>
      <c r="CR91" s="42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</row>
    <row r="92" spans="1:147" s="22" customFormat="1" ht="15.75" customHeight="1" thickBot="1">
      <c r="A92"/>
      <c r="B92" s="191">
        <v>52</v>
      </c>
      <c r="C92" s="161"/>
      <c r="D92" s="161">
        <v>4</v>
      </c>
      <c r="E92" s="161"/>
      <c r="F92" s="161"/>
      <c r="G92" s="161" t="s">
        <v>24</v>
      </c>
      <c r="H92" s="161"/>
      <c r="I92" s="161"/>
      <c r="J92" s="162">
        <f>J91</f>
        <v>0.5375</v>
      </c>
      <c r="K92" s="162"/>
      <c r="L92" s="162"/>
      <c r="M92" s="162"/>
      <c r="N92" s="163"/>
      <c r="O92" s="164" t="str">
        <f>AG17</f>
        <v>Kolding BK A</v>
      </c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8" t="s">
        <v>22</v>
      </c>
      <c r="AF92" s="165" t="str">
        <f>AG18</f>
        <v>Rendsburger TSV A</v>
      </c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76"/>
      <c r="AW92" s="129"/>
      <c r="AX92" s="166"/>
      <c r="AY92" s="8" t="s">
        <v>21</v>
      </c>
      <c r="AZ92" s="166"/>
      <c r="BA92" s="167"/>
      <c r="BB92" s="129"/>
      <c r="BC92" s="130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56" t="str">
        <f t="shared" si="10"/>
        <v>0</v>
      </c>
      <c r="BV92" s="53" t="s">
        <v>21</v>
      </c>
      <c r="BW92" s="56" t="str">
        <f t="shared" si="11"/>
        <v>0</v>
      </c>
      <c r="BX92" s="41"/>
      <c r="BY92" s="41"/>
      <c r="BZ92" s="41"/>
      <c r="CA92" s="41"/>
      <c r="CB92" s="41"/>
      <c r="CC92" s="42"/>
      <c r="CD92" s="42"/>
      <c r="CE92" s="42"/>
      <c r="CF92" s="42"/>
      <c r="CG92" s="42"/>
      <c r="CH92" s="41"/>
      <c r="CI92" s="41"/>
      <c r="CJ92" s="42"/>
      <c r="CK92" s="42"/>
      <c r="CL92" s="42"/>
      <c r="CM92" s="42"/>
      <c r="CN92" s="42"/>
      <c r="CO92" s="42"/>
      <c r="CP92" s="42"/>
      <c r="CQ92" s="42"/>
      <c r="CR92" s="42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</row>
    <row r="93" spans="1:147" s="22" customFormat="1" ht="15.75" customHeight="1">
      <c r="A93"/>
      <c r="B93" s="193">
        <v>53</v>
      </c>
      <c r="C93" s="187"/>
      <c r="D93" s="187">
        <v>1</v>
      </c>
      <c r="E93" s="187"/>
      <c r="F93" s="187"/>
      <c r="G93" s="187" t="s">
        <v>33</v>
      </c>
      <c r="H93" s="187"/>
      <c r="I93" s="187"/>
      <c r="J93" s="188">
        <f>J92+$U$10*$X$10+$AL$10</f>
        <v>0.5493055555555555</v>
      </c>
      <c r="K93" s="188"/>
      <c r="L93" s="188"/>
      <c r="M93" s="188"/>
      <c r="N93" s="189"/>
      <c r="O93" s="190" t="str">
        <f>D29</f>
        <v>Brekendorfer TSV</v>
      </c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" t="s">
        <v>22</v>
      </c>
      <c r="AF93" s="146" t="str">
        <f>D24</f>
        <v>TuS Rotenhof E 3</v>
      </c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7"/>
      <c r="AW93" s="148"/>
      <c r="AX93" s="133"/>
      <c r="AY93" s="14" t="s">
        <v>21</v>
      </c>
      <c r="AZ93" s="133"/>
      <c r="BA93" s="134"/>
      <c r="BB93" s="148"/>
      <c r="BC93" s="149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56" t="str">
        <f t="shared" si="10"/>
        <v>0</v>
      </c>
      <c r="BV93" s="53" t="s">
        <v>21</v>
      </c>
      <c r="BW93" s="56" t="str">
        <f t="shared" si="11"/>
        <v>0</v>
      </c>
      <c r="BX93" s="41"/>
      <c r="BY93" s="41"/>
      <c r="BZ93" s="41"/>
      <c r="CA93" s="41"/>
      <c r="CB93" s="41"/>
      <c r="CC93" s="42"/>
      <c r="CD93" s="42"/>
      <c r="CE93" s="42"/>
      <c r="CF93" s="42"/>
      <c r="CG93" s="42"/>
      <c r="CH93" s="41"/>
      <c r="CI93" s="41"/>
      <c r="CJ93" s="42"/>
      <c r="CK93" s="42"/>
      <c r="CL93" s="42"/>
      <c r="CM93" s="42"/>
      <c r="CN93" s="42"/>
      <c r="CO93" s="42"/>
      <c r="CP93" s="42"/>
      <c r="CQ93" s="42"/>
      <c r="CR93" s="42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</row>
    <row r="94" spans="1:147" s="22" customFormat="1" ht="15.75" customHeight="1">
      <c r="A94"/>
      <c r="B94" s="194">
        <v>54</v>
      </c>
      <c r="C94" s="177"/>
      <c r="D94" s="177">
        <v>2</v>
      </c>
      <c r="E94" s="177"/>
      <c r="F94" s="177"/>
      <c r="G94" s="177" t="s">
        <v>33</v>
      </c>
      <c r="H94" s="177"/>
      <c r="I94" s="177"/>
      <c r="J94" s="178">
        <f>J93</f>
        <v>0.5493055555555555</v>
      </c>
      <c r="K94" s="178"/>
      <c r="L94" s="178"/>
      <c r="M94" s="178"/>
      <c r="N94" s="179"/>
      <c r="O94" s="180" t="str">
        <f>D25</f>
        <v>Eckenförder MTV </v>
      </c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37" t="s">
        <v>22</v>
      </c>
      <c r="AF94" s="181" t="str">
        <f>D26</f>
        <v>Kolding IF A</v>
      </c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2"/>
      <c r="AW94" s="183"/>
      <c r="AX94" s="184"/>
      <c r="AY94" s="37" t="s">
        <v>21</v>
      </c>
      <c r="AZ94" s="184"/>
      <c r="BA94" s="185"/>
      <c r="BB94" s="183"/>
      <c r="BC94" s="186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56" t="str">
        <f t="shared" si="10"/>
        <v>0</v>
      </c>
      <c r="BV94" s="53" t="s">
        <v>21</v>
      </c>
      <c r="BW94" s="56" t="str">
        <f t="shared" si="11"/>
        <v>0</v>
      </c>
      <c r="BX94" s="41"/>
      <c r="BY94" s="41"/>
      <c r="BZ94" s="41"/>
      <c r="CA94" s="41"/>
      <c r="CB94" s="41"/>
      <c r="CC94" s="42"/>
      <c r="CD94" s="42"/>
      <c r="CE94" s="42"/>
      <c r="CF94" s="42"/>
      <c r="CG94" s="42"/>
      <c r="CH94" s="41"/>
      <c r="CI94" s="41"/>
      <c r="CJ94" s="42"/>
      <c r="CK94" s="42"/>
      <c r="CL94" s="42"/>
      <c r="CM94" s="42"/>
      <c r="CN94" s="42"/>
      <c r="CO94" s="42"/>
      <c r="CP94" s="42"/>
      <c r="CQ94" s="42"/>
      <c r="CR94" s="42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</row>
    <row r="95" spans="1:147" s="22" customFormat="1" ht="15.75" customHeight="1">
      <c r="A95"/>
      <c r="B95" s="192">
        <v>55</v>
      </c>
      <c r="C95" s="168"/>
      <c r="D95" s="168">
        <v>3</v>
      </c>
      <c r="E95" s="168"/>
      <c r="F95" s="168"/>
      <c r="G95" s="168" t="s">
        <v>34</v>
      </c>
      <c r="H95" s="168"/>
      <c r="I95" s="168"/>
      <c r="J95" s="169">
        <f>J94</f>
        <v>0.5493055555555555</v>
      </c>
      <c r="K95" s="169"/>
      <c r="L95" s="169"/>
      <c r="M95" s="169"/>
      <c r="N95" s="170"/>
      <c r="O95" s="171" t="str">
        <f>AG29</f>
        <v>Sp Vg Eiderstal Molfsee B</v>
      </c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36" t="s">
        <v>22</v>
      </c>
      <c r="AF95" s="172" t="str">
        <f>AG24</f>
        <v>Rendsburger TSV B</v>
      </c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3"/>
      <c r="AW95" s="131"/>
      <c r="AX95" s="174"/>
      <c r="AY95" s="36" t="s">
        <v>21</v>
      </c>
      <c r="AZ95" s="174"/>
      <c r="BA95" s="175"/>
      <c r="BB95" s="131"/>
      <c r="BC95" s="132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56" t="str">
        <f t="shared" si="10"/>
        <v>0</v>
      </c>
      <c r="BV95" s="53" t="s">
        <v>21</v>
      </c>
      <c r="BW95" s="56" t="str">
        <f t="shared" si="11"/>
        <v>0</v>
      </c>
      <c r="BX95" s="41"/>
      <c r="BY95" s="41"/>
      <c r="BZ95" s="41"/>
      <c r="CA95" s="41"/>
      <c r="CB95" s="41"/>
      <c r="CC95" s="42"/>
      <c r="CD95" s="42"/>
      <c r="CE95" s="42"/>
      <c r="CF95" s="42"/>
      <c r="CG95" s="42"/>
      <c r="CH95" s="41"/>
      <c r="CI95" s="41"/>
      <c r="CJ95" s="42"/>
      <c r="CK95" s="42"/>
      <c r="CL95" s="42"/>
      <c r="CM95" s="42"/>
      <c r="CN95" s="42"/>
      <c r="CO95" s="42"/>
      <c r="CP95" s="42"/>
      <c r="CQ95" s="42"/>
      <c r="CR95" s="42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</row>
    <row r="96" spans="1:147" s="22" customFormat="1" ht="15.75" customHeight="1" thickBot="1">
      <c r="A96"/>
      <c r="B96" s="191">
        <v>56</v>
      </c>
      <c r="C96" s="161"/>
      <c r="D96" s="161">
        <v>4</v>
      </c>
      <c r="E96" s="161"/>
      <c r="F96" s="161"/>
      <c r="G96" s="161" t="s">
        <v>34</v>
      </c>
      <c r="H96" s="161"/>
      <c r="I96" s="161"/>
      <c r="J96" s="162">
        <f>J95</f>
        <v>0.5493055555555555</v>
      </c>
      <c r="K96" s="162"/>
      <c r="L96" s="162"/>
      <c r="M96" s="162"/>
      <c r="N96" s="163"/>
      <c r="O96" s="164" t="str">
        <f>AG25</f>
        <v>Holstein Kiel</v>
      </c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8" t="s">
        <v>22</v>
      </c>
      <c r="AF96" s="165" t="str">
        <f>AG26</f>
        <v>SVA Wilster</v>
      </c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76"/>
      <c r="AW96" s="129"/>
      <c r="AX96" s="166"/>
      <c r="AY96" s="8" t="s">
        <v>21</v>
      </c>
      <c r="AZ96" s="166"/>
      <c r="BA96" s="167"/>
      <c r="BB96" s="129"/>
      <c r="BC96" s="130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56" t="str">
        <f t="shared" si="10"/>
        <v>0</v>
      </c>
      <c r="BV96" s="53" t="s">
        <v>21</v>
      </c>
      <c r="BW96" s="56" t="str">
        <f t="shared" si="11"/>
        <v>0</v>
      </c>
      <c r="BX96" s="41"/>
      <c r="BY96" s="41"/>
      <c r="BZ96" s="41"/>
      <c r="CA96" s="41"/>
      <c r="CB96" s="41"/>
      <c r="CC96" s="42"/>
      <c r="CD96" s="42"/>
      <c r="CE96" s="42"/>
      <c r="CF96" s="42"/>
      <c r="CG96" s="42"/>
      <c r="CH96" s="41"/>
      <c r="CI96" s="41"/>
      <c r="CJ96" s="42"/>
      <c r="CK96" s="42"/>
      <c r="CL96" s="42"/>
      <c r="CM96" s="42"/>
      <c r="CN96" s="42"/>
      <c r="CO96" s="42"/>
      <c r="CP96" s="42"/>
      <c r="CQ96" s="42"/>
      <c r="CR96" s="42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</row>
    <row r="97" spans="1:147" s="22" customFormat="1" ht="15.75" customHeight="1">
      <c r="A97"/>
      <c r="B97" s="193">
        <v>57</v>
      </c>
      <c r="C97" s="187"/>
      <c r="D97" s="187">
        <v>1</v>
      </c>
      <c r="E97" s="187"/>
      <c r="F97" s="187"/>
      <c r="G97" s="187" t="s">
        <v>18</v>
      </c>
      <c r="H97" s="187"/>
      <c r="I97" s="187"/>
      <c r="J97" s="188">
        <f>J96+$U$10*$X$10+$AL$10</f>
        <v>0.561111111111111</v>
      </c>
      <c r="K97" s="188"/>
      <c r="L97" s="188"/>
      <c r="M97" s="188"/>
      <c r="N97" s="189"/>
      <c r="O97" s="190" t="str">
        <f>D19</f>
        <v>FC.ST. Pauli</v>
      </c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" t="s">
        <v>22</v>
      </c>
      <c r="AF97" s="146" t="str">
        <f>D20</f>
        <v>SV Hamweddel</v>
      </c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7"/>
      <c r="AW97" s="148"/>
      <c r="AX97" s="133"/>
      <c r="AY97" s="14" t="s">
        <v>21</v>
      </c>
      <c r="AZ97" s="133"/>
      <c r="BA97" s="134"/>
      <c r="BB97" s="148"/>
      <c r="BC97" s="149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56" t="str">
        <f>IF(ISBLANK(AZ97),"0",IF(AW97&gt;AZ97,3,IF(AW97=AZ97,1,0)))</f>
        <v>0</v>
      </c>
      <c r="BV97" s="53" t="s">
        <v>21</v>
      </c>
      <c r="BW97" s="56" t="str">
        <f>IF(ISBLANK(AZ97),"0",IF(AZ97&gt;AW97,3,IF(AZ97=AW97,1,0)))</f>
        <v>0</v>
      </c>
      <c r="BX97" s="41"/>
      <c r="BY97" s="41"/>
      <c r="BZ97" s="41"/>
      <c r="CA97" s="41"/>
      <c r="CB97" s="41"/>
      <c r="CC97" s="42"/>
      <c r="CD97" s="42"/>
      <c r="CE97" s="42"/>
      <c r="CF97" s="42"/>
      <c r="CG97" s="42"/>
      <c r="CH97" s="41"/>
      <c r="CI97" s="41"/>
      <c r="CJ97" s="42"/>
      <c r="CK97" s="42"/>
      <c r="CL97" s="42"/>
      <c r="CM97" s="42"/>
      <c r="CN97" s="42"/>
      <c r="CO97" s="42"/>
      <c r="CP97" s="42"/>
      <c r="CQ97" s="42"/>
      <c r="CR97" s="42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</row>
    <row r="98" spans="1:147" s="22" customFormat="1" ht="15.75" customHeight="1">
      <c r="A98"/>
      <c r="B98" s="194">
        <v>58</v>
      </c>
      <c r="C98" s="177"/>
      <c r="D98" s="177">
        <v>2</v>
      </c>
      <c r="E98" s="177"/>
      <c r="F98" s="177"/>
      <c r="G98" s="177" t="s">
        <v>33</v>
      </c>
      <c r="H98" s="177"/>
      <c r="I98" s="177"/>
      <c r="J98" s="178">
        <f>J97</f>
        <v>0.561111111111111</v>
      </c>
      <c r="K98" s="178"/>
      <c r="L98" s="178"/>
      <c r="M98" s="178"/>
      <c r="N98" s="179"/>
      <c r="O98" s="180" t="str">
        <f>AG19</f>
        <v>SG Friedrichstadt-Seeth-Drage</v>
      </c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37" t="s">
        <v>22</v>
      </c>
      <c r="AF98" s="181" t="str">
        <f>AG20</f>
        <v>IF Stjernen Flensborg</v>
      </c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2"/>
      <c r="AW98" s="183"/>
      <c r="AX98" s="184"/>
      <c r="AY98" s="37" t="s">
        <v>21</v>
      </c>
      <c r="AZ98" s="184"/>
      <c r="BA98" s="185"/>
      <c r="BB98" s="183"/>
      <c r="BC98" s="186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56" t="str">
        <f>IF(ISBLANK(AZ98),"0",IF(AW98&gt;AZ98,3,IF(AW98=AZ98,1,0)))</f>
        <v>0</v>
      </c>
      <c r="BV98" s="53" t="s">
        <v>21</v>
      </c>
      <c r="BW98" s="56" t="str">
        <f>IF(ISBLANK(AZ98),"0",IF(AZ98&gt;AW98,3,IF(AZ98=AW98,1,0)))</f>
        <v>0</v>
      </c>
      <c r="BX98" s="41"/>
      <c r="BY98" s="41"/>
      <c r="BZ98" s="41"/>
      <c r="CA98" s="41"/>
      <c r="CB98" s="41"/>
      <c r="CC98" s="42"/>
      <c r="CD98" s="42"/>
      <c r="CE98" s="42"/>
      <c r="CF98" s="42"/>
      <c r="CG98" s="42"/>
      <c r="CH98" s="41"/>
      <c r="CI98" s="41"/>
      <c r="CJ98" s="42"/>
      <c r="CK98" s="42"/>
      <c r="CL98" s="42"/>
      <c r="CM98" s="42"/>
      <c r="CN98" s="42"/>
      <c r="CO98" s="42"/>
      <c r="CP98" s="42"/>
      <c r="CQ98" s="42"/>
      <c r="CR98" s="42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</row>
    <row r="99" spans="1:147" s="22" customFormat="1" ht="15.75" customHeight="1">
      <c r="A99"/>
      <c r="B99" s="192">
        <v>59</v>
      </c>
      <c r="C99" s="168"/>
      <c r="D99" s="168">
        <v>3</v>
      </c>
      <c r="E99" s="168"/>
      <c r="F99" s="168"/>
      <c r="G99" s="168" t="s">
        <v>24</v>
      </c>
      <c r="H99" s="168"/>
      <c r="I99" s="168"/>
      <c r="J99" s="169">
        <f>J98</f>
        <v>0.561111111111111</v>
      </c>
      <c r="K99" s="169"/>
      <c r="L99" s="169"/>
      <c r="M99" s="169"/>
      <c r="N99" s="170"/>
      <c r="O99" s="171" t="str">
        <f>D27</f>
        <v>Gettorfer SC</v>
      </c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36" t="s">
        <v>22</v>
      </c>
      <c r="AF99" s="172" t="str">
        <f>D28</f>
        <v>TSV Karby</v>
      </c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3"/>
      <c r="AW99" s="131"/>
      <c r="AX99" s="174"/>
      <c r="AY99" s="36" t="s">
        <v>21</v>
      </c>
      <c r="AZ99" s="174"/>
      <c r="BA99" s="175"/>
      <c r="BB99" s="131"/>
      <c r="BC99" s="132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56" t="str">
        <f>IF(ISBLANK(AZ99),"0",IF(AW99&gt;AZ99,3,IF(AW99=AZ99,1,0)))</f>
        <v>0</v>
      </c>
      <c r="BV99" s="53" t="s">
        <v>21</v>
      </c>
      <c r="BW99" s="56" t="str">
        <f>IF(ISBLANK(AZ99),"0",IF(AZ99&gt;AW99,3,IF(AZ99=AW99,1,0)))</f>
        <v>0</v>
      </c>
      <c r="BX99" s="41"/>
      <c r="BY99" s="41"/>
      <c r="BZ99" s="41"/>
      <c r="CA99" s="41"/>
      <c r="CB99" s="41"/>
      <c r="CC99" s="42"/>
      <c r="CD99" s="42"/>
      <c r="CE99" s="42"/>
      <c r="CF99" s="42"/>
      <c r="CG99" s="42"/>
      <c r="CH99" s="41"/>
      <c r="CI99" s="41"/>
      <c r="CJ99" s="42"/>
      <c r="CK99" s="42"/>
      <c r="CL99" s="42"/>
      <c r="CM99" s="42"/>
      <c r="CN99" s="42"/>
      <c r="CO99" s="42"/>
      <c r="CP99" s="42"/>
      <c r="CQ99" s="42"/>
      <c r="CR99" s="42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</row>
    <row r="100" spans="1:147" s="22" customFormat="1" ht="15.75" customHeight="1" thickBot="1">
      <c r="A100"/>
      <c r="B100" s="191">
        <v>60</v>
      </c>
      <c r="C100" s="161"/>
      <c r="D100" s="161">
        <v>4</v>
      </c>
      <c r="E100" s="161"/>
      <c r="F100" s="161"/>
      <c r="G100" s="161" t="s">
        <v>34</v>
      </c>
      <c r="H100" s="161"/>
      <c r="I100" s="161"/>
      <c r="J100" s="162">
        <f>J99</f>
        <v>0.561111111111111</v>
      </c>
      <c r="K100" s="162"/>
      <c r="L100" s="162"/>
      <c r="M100" s="162"/>
      <c r="N100" s="163"/>
      <c r="O100" s="164" t="str">
        <f>AG27</f>
        <v>Husumer SV</v>
      </c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8" t="s">
        <v>22</v>
      </c>
      <c r="AF100" s="165" t="str">
        <f>AG28</f>
        <v>TSV Neudorf - Bornstein</v>
      </c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76"/>
      <c r="AW100" s="129"/>
      <c r="AX100" s="166"/>
      <c r="AY100" s="8" t="s">
        <v>21</v>
      </c>
      <c r="AZ100" s="166"/>
      <c r="BA100" s="167"/>
      <c r="BB100" s="129"/>
      <c r="BC100" s="130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56" t="str">
        <f>IF(ISBLANK(AZ100),"0",IF(AW100&gt;AZ100,3,IF(AW100=AZ100,1,0)))</f>
        <v>0</v>
      </c>
      <c r="BV100" s="53" t="s">
        <v>21</v>
      </c>
      <c r="BW100" s="56" t="str">
        <f>IF(ISBLANK(AZ100),"0",IF(AZ100&gt;AW100,3,IF(AZ100=AW100,1,0)))</f>
        <v>0</v>
      </c>
      <c r="BX100" s="41"/>
      <c r="BY100" s="41"/>
      <c r="BZ100" s="41"/>
      <c r="CA100" s="41"/>
      <c r="CB100" s="41"/>
      <c r="CC100" s="42"/>
      <c r="CD100" s="42"/>
      <c r="CE100" s="42"/>
      <c r="CF100" s="42"/>
      <c r="CG100" s="42"/>
      <c r="CH100" s="41"/>
      <c r="CI100" s="41"/>
      <c r="CJ100" s="42"/>
      <c r="CK100" s="42"/>
      <c r="CL100" s="42"/>
      <c r="CM100" s="42"/>
      <c r="CN100" s="42"/>
      <c r="CO100" s="42"/>
      <c r="CP100" s="42"/>
      <c r="CQ100" s="42"/>
      <c r="CR100" s="42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</row>
    <row r="101" spans="1:147" s="22" customFormat="1" ht="6.75" customHeight="1">
      <c r="A101"/>
      <c r="B101" s="18"/>
      <c r="C101" s="18"/>
      <c r="D101" s="18"/>
      <c r="E101" s="18"/>
      <c r="F101" s="18"/>
      <c r="G101" s="18"/>
      <c r="H101" s="18"/>
      <c r="I101" s="18"/>
      <c r="J101" s="19"/>
      <c r="K101" s="19"/>
      <c r="L101" s="19"/>
      <c r="M101" s="19"/>
      <c r="N101" s="19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1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1"/>
      <c r="AX101" s="21"/>
      <c r="AY101" s="21"/>
      <c r="AZ101" s="21"/>
      <c r="BA101" s="21"/>
      <c r="BB101" s="21"/>
      <c r="BC101" s="2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56"/>
      <c r="BV101" s="53"/>
      <c r="BW101" s="56"/>
      <c r="BX101" s="41"/>
      <c r="BY101" s="41"/>
      <c r="BZ101" s="41"/>
      <c r="CA101" s="41"/>
      <c r="CB101" s="41"/>
      <c r="CC101" s="42"/>
      <c r="CD101" s="42"/>
      <c r="CE101" s="42"/>
      <c r="CF101" s="42"/>
      <c r="CG101" s="42"/>
      <c r="CH101" s="41"/>
      <c r="CI101" s="41"/>
      <c r="CJ101" s="42"/>
      <c r="CK101" s="42"/>
      <c r="CL101" s="42"/>
      <c r="CM101" s="42"/>
      <c r="CN101" s="42"/>
      <c r="CO101" s="42"/>
      <c r="CP101" s="42"/>
      <c r="CQ101" s="42"/>
      <c r="CR101" s="42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</row>
    <row r="102" spans="1:147" s="22" customFormat="1" ht="12.75">
      <c r="A102"/>
      <c r="B102" s="1" t="s">
        <v>29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56"/>
      <c r="BV102" s="41"/>
      <c r="BW102" s="56"/>
      <c r="BX102" s="41"/>
      <c r="BY102" s="41"/>
      <c r="BZ102" s="41"/>
      <c r="CA102" s="41"/>
      <c r="CB102" s="41"/>
      <c r="CC102" s="42"/>
      <c r="CD102" s="42"/>
      <c r="CE102" s="42"/>
      <c r="CF102" s="42"/>
      <c r="CG102" s="42"/>
      <c r="CH102" s="41"/>
      <c r="CI102" s="41"/>
      <c r="CJ102" s="42"/>
      <c r="CK102" s="42"/>
      <c r="CL102" s="42"/>
      <c r="CM102" s="42"/>
      <c r="CN102" s="42"/>
      <c r="CO102" s="42"/>
      <c r="CP102" s="42"/>
      <c r="CQ102" s="42"/>
      <c r="CR102" s="42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</row>
    <row r="103" spans="1:147" s="22" customFormat="1" ht="6" customHeight="1" thickBo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56"/>
      <c r="BV103" s="41"/>
      <c r="BW103" s="56"/>
      <c r="BX103" s="41"/>
      <c r="BY103" s="41"/>
      <c r="BZ103" s="41"/>
      <c r="CA103" s="41"/>
      <c r="CB103" s="41"/>
      <c r="CC103" s="42"/>
      <c r="CD103" s="42"/>
      <c r="CE103" s="42"/>
      <c r="CF103" s="42"/>
      <c r="CG103" s="42"/>
      <c r="CH103" s="41"/>
      <c r="CI103" s="41"/>
      <c r="CJ103" s="42"/>
      <c r="CK103" s="42"/>
      <c r="CL103" s="42"/>
      <c r="CM103" s="42"/>
      <c r="CN103" s="42"/>
      <c r="CO103" s="42"/>
      <c r="CP103" s="42"/>
      <c r="CQ103" s="42"/>
      <c r="CR103" s="42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</row>
    <row r="104" spans="2:147" s="9" customFormat="1" ht="13.5" customHeight="1" thickBot="1">
      <c r="B104" s="143" t="s">
        <v>13</v>
      </c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5"/>
      <c r="P104" s="143" t="s">
        <v>26</v>
      </c>
      <c r="Q104" s="144"/>
      <c r="R104" s="145"/>
      <c r="S104" s="143" t="s">
        <v>27</v>
      </c>
      <c r="T104" s="144"/>
      <c r="U104" s="144"/>
      <c r="V104" s="144"/>
      <c r="W104" s="145"/>
      <c r="X104" s="143" t="s">
        <v>28</v>
      </c>
      <c r="Y104" s="144"/>
      <c r="Z104" s="145"/>
      <c r="AA104" s="10"/>
      <c r="AB104" s="10"/>
      <c r="AC104" s="10"/>
      <c r="AD104" s="10"/>
      <c r="AE104" s="143" t="s">
        <v>14</v>
      </c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5"/>
      <c r="AS104" s="143" t="s">
        <v>26</v>
      </c>
      <c r="AT104" s="144"/>
      <c r="AU104" s="145"/>
      <c r="AV104" s="143" t="s">
        <v>27</v>
      </c>
      <c r="AW104" s="144"/>
      <c r="AX104" s="144"/>
      <c r="AY104" s="144"/>
      <c r="AZ104" s="145"/>
      <c r="BA104" s="143" t="s">
        <v>28</v>
      </c>
      <c r="BB104" s="144"/>
      <c r="BC104" s="145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56"/>
      <c r="BV104" s="71"/>
      <c r="BW104" s="56"/>
      <c r="BX104" s="71"/>
      <c r="BY104" s="71"/>
      <c r="BZ104" s="71"/>
      <c r="CA104" s="71"/>
      <c r="CB104" s="71"/>
      <c r="CC104" s="72"/>
      <c r="CD104" s="72"/>
      <c r="CE104" s="72"/>
      <c r="CF104" s="72"/>
      <c r="CG104" s="72"/>
      <c r="CH104" s="71"/>
      <c r="CI104" s="71"/>
      <c r="CJ104" s="72"/>
      <c r="CK104" s="72"/>
      <c r="CL104" s="72"/>
      <c r="CM104" s="72"/>
      <c r="CN104" s="72"/>
      <c r="CO104" s="72"/>
      <c r="CP104" s="72"/>
      <c r="CQ104" s="72"/>
      <c r="CR104" s="72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</row>
    <row r="105" spans="1:147" s="22" customFormat="1" ht="12.75">
      <c r="A105"/>
      <c r="B105" s="135" t="s">
        <v>9</v>
      </c>
      <c r="C105" s="136"/>
      <c r="D105" s="137">
        <f>IF(ISBLANK($AZ$35),"",$CA$35)</f>
      </c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9"/>
      <c r="P105" s="140">
        <f>IF(ISBLANK($AZ$35),"",$CB$35)</f>
      </c>
      <c r="Q105" s="141"/>
      <c r="R105" s="142"/>
      <c r="S105" s="136">
        <f>IF(ISBLANK($AZ$35),"",$CC$35)</f>
      </c>
      <c r="T105" s="136"/>
      <c r="U105" s="11" t="s">
        <v>21</v>
      </c>
      <c r="V105" s="136">
        <f>IF(ISBLANK($AZ$35),"",$CE$35)</f>
      </c>
      <c r="W105" s="136"/>
      <c r="X105" s="157">
        <f>IF(ISBLANK($AZ$35),"",$CF$35)</f>
      </c>
      <c r="Y105" s="158"/>
      <c r="Z105" s="159"/>
      <c r="AA105" s="4"/>
      <c r="AB105" s="4"/>
      <c r="AC105" s="4"/>
      <c r="AD105" s="4"/>
      <c r="AE105" s="135" t="s">
        <v>9</v>
      </c>
      <c r="AF105" s="136"/>
      <c r="AG105" s="137">
        <f>IF(ISBLANK($AZ$37),"",$CH$35)</f>
      </c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9"/>
      <c r="AS105" s="140">
        <f>IF(ISBLANK($AZ$37),"",$CI$35)</f>
      </c>
      <c r="AT105" s="141"/>
      <c r="AU105" s="142"/>
      <c r="AV105" s="136">
        <f>IF(ISBLANK($AZ$37),"",$CJ$35)</f>
      </c>
      <c r="AW105" s="136"/>
      <c r="AX105" s="11" t="s">
        <v>21</v>
      </c>
      <c r="AY105" s="136">
        <f>IF(ISBLANK($AZ$37),"",$CL$35)</f>
      </c>
      <c r="AZ105" s="136"/>
      <c r="BA105" s="157">
        <f>IF(ISBLANK($AZ$37),"",$CM$35)</f>
      </c>
      <c r="BB105" s="158"/>
      <c r="BC105" s="159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56"/>
      <c r="BV105" s="41"/>
      <c r="BW105" s="56"/>
      <c r="BX105" s="41"/>
      <c r="BY105" s="41"/>
      <c r="BZ105" s="41"/>
      <c r="CA105" s="41"/>
      <c r="CB105" s="41"/>
      <c r="CC105" s="42"/>
      <c r="CD105" s="42"/>
      <c r="CE105" s="42"/>
      <c r="CF105" s="42"/>
      <c r="CG105" s="42"/>
      <c r="CH105" s="41"/>
      <c r="CI105" s="41"/>
      <c r="CJ105" s="42"/>
      <c r="CK105" s="42"/>
      <c r="CL105" s="42"/>
      <c r="CM105" s="42"/>
      <c r="CN105" s="42"/>
      <c r="CO105" s="42"/>
      <c r="CP105" s="42"/>
      <c r="CQ105" s="42"/>
      <c r="CR105" s="42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</row>
    <row r="106" spans="1:147" s="22" customFormat="1" ht="12.75">
      <c r="A106"/>
      <c r="B106" s="160" t="s">
        <v>10</v>
      </c>
      <c r="C106" s="125"/>
      <c r="D106" s="115">
        <f>IF(ISBLANK($AZ$35),"",$CA$36)</f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7"/>
      <c r="P106" s="118">
        <f>IF(ISBLANK($AZ$35),"",$CB$36)</f>
      </c>
      <c r="Q106" s="119"/>
      <c r="R106" s="120"/>
      <c r="S106" s="125">
        <f>IF(ISBLANK($AZ$35),"",CC36)</f>
      </c>
      <c r="T106" s="125"/>
      <c r="U106" s="12" t="s">
        <v>21</v>
      </c>
      <c r="V106" s="125">
        <f>IF(ISBLANK($AZ$35),"",$CE$36)</f>
      </c>
      <c r="W106" s="125"/>
      <c r="X106" s="126">
        <f>IF(ISBLANK($AZ$35),"",$CF$36)</f>
      </c>
      <c r="Y106" s="127"/>
      <c r="Z106" s="128"/>
      <c r="AA106" s="4"/>
      <c r="AB106" s="4"/>
      <c r="AC106" s="4"/>
      <c r="AD106" s="4"/>
      <c r="AE106" s="160" t="s">
        <v>10</v>
      </c>
      <c r="AF106" s="125"/>
      <c r="AG106" s="115">
        <f>IF(ISBLANK($AZ$37),"",$CH$36)</f>
      </c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7"/>
      <c r="AS106" s="118">
        <f>IF(ISBLANK($AZ$37),"",$CI$36)</f>
      </c>
      <c r="AT106" s="119"/>
      <c r="AU106" s="120"/>
      <c r="AV106" s="125">
        <f>IF(ISBLANK($AZ$37),"",$CJ$36)</f>
      </c>
      <c r="AW106" s="125"/>
      <c r="AX106" s="12" t="s">
        <v>21</v>
      </c>
      <c r="AY106" s="125">
        <f>IF(ISBLANK($AZ$37),"",$CL$36)</f>
      </c>
      <c r="AZ106" s="125"/>
      <c r="BA106" s="126">
        <f>IF(ISBLANK($AZ$37),"",$CM$36)</f>
      </c>
      <c r="BB106" s="127"/>
      <c r="BC106" s="128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56"/>
      <c r="BV106" s="41"/>
      <c r="BW106" s="56"/>
      <c r="BX106" s="41"/>
      <c r="BY106" s="41"/>
      <c r="BZ106" s="41"/>
      <c r="CA106" s="41"/>
      <c r="CB106" s="41"/>
      <c r="CC106" s="42"/>
      <c r="CD106" s="42"/>
      <c r="CE106" s="42"/>
      <c r="CF106" s="42"/>
      <c r="CG106" s="42"/>
      <c r="CH106" s="41"/>
      <c r="CI106" s="41"/>
      <c r="CJ106" s="42"/>
      <c r="CK106" s="42"/>
      <c r="CL106" s="42"/>
      <c r="CM106" s="42"/>
      <c r="CN106" s="42"/>
      <c r="CO106" s="42"/>
      <c r="CP106" s="42"/>
      <c r="CQ106" s="42"/>
      <c r="CR106" s="42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</row>
    <row r="107" spans="1:147" s="22" customFormat="1" ht="12.75">
      <c r="A107"/>
      <c r="B107" s="160" t="s">
        <v>11</v>
      </c>
      <c r="C107" s="125"/>
      <c r="D107" s="115">
        <f>IF(ISBLANK($AZ$35),"",$CA$37)</f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7"/>
      <c r="P107" s="118">
        <f>IF(ISBLANK($AZ$35),"",$CB$37)</f>
      </c>
      <c r="Q107" s="119"/>
      <c r="R107" s="120"/>
      <c r="S107" s="125">
        <f>IF(ISBLANK($AZ$35),"",$CC$37)</f>
      </c>
      <c r="T107" s="125"/>
      <c r="U107" s="12" t="s">
        <v>21</v>
      </c>
      <c r="V107" s="125">
        <f>IF(ISBLANK($AZ$35),"",$CE$37)</f>
      </c>
      <c r="W107" s="125"/>
      <c r="X107" s="126">
        <f>IF(ISBLANK($AZ$35),"",$CF$37)</f>
      </c>
      <c r="Y107" s="127"/>
      <c r="Z107" s="128"/>
      <c r="AA107" s="4"/>
      <c r="AB107" s="4"/>
      <c r="AC107" s="4"/>
      <c r="AD107" s="4"/>
      <c r="AE107" s="160" t="s">
        <v>11</v>
      </c>
      <c r="AF107" s="125"/>
      <c r="AG107" s="115">
        <f>IF(ISBLANK($AZ$37),"",$CH$37)</f>
      </c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7"/>
      <c r="AS107" s="118">
        <f>IF(ISBLANK($AZ$37),"",$CI$37)</f>
      </c>
      <c r="AT107" s="119"/>
      <c r="AU107" s="120"/>
      <c r="AV107" s="125">
        <f>IF(ISBLANK($AZ$37),"",$CJ$37)</f>
      </c>
      <c r="AW107" s="125"/>
      <c r="AX107" s="12" t="s">
        <v>21</v>
      </c>
      <c r="AY107" s="125">
        <f>IF(ISBLANK($AZ$37),"",$CL$37)</f>
      </c>
      <c r="AZ107" s="125"/>
      <c r="BA107" s="126">
        <f>IF(ISBLANK($AZ$37),"",$CM$37)</f>
      </c>
      <c r="BB107" s="127"/>
      <c r="BC107" s="128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56"/>
      <c r="BV107" s="41"/>
      <c r="BW107" s="56"/>
      <c r="BX107" s="41"/>
      <c r="BY107" s="41"/>
      <c r="BZ107" s="41"/>
      <c r="CA107" s="41"/>
      <c r="CB107" s="41"/>
      <c r="CC107" s="42"/>
      <c r="CD107" s="42"/>
      <c r="CE107" s="42"/>
      <c r="CF107" s="42"/>
      <c r="CG107" s="42"/>
      <c r="CH107" s="41"/>
      <c r="CI107" s="41"/>
      <c r="CJ107" s="42"/>
      <c r="CK107" s="42"/>
      <c r="CL107" s="42"/>
      <c r="CM107" s="42"/>
      <c r="CN107" s="42"/>
      <c r="CO107" s="42"/>
      <c r="CP107" s="42"/>
      <c r="CQ107" s="42"/>
      <c r="CR107" s="42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</row>
    <row r="108" spans="1:147" s="22" customFormat="1" ht="13.5" thickBot="1">
      <c r="A108"/>
      <c r="B108" s="150" t="s">
        <v>12</v>
      </c>
      <c r="C108" s="121"/>
      <c r="D108" s="151">
        <f>IF(ISBLANK($AZ$35),"",$CA$38)</f>
      </c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3"/>
      <c r="P108" s="154">
        <f>IF(ISBLANK($AZ$35),"",$CB$38)</f>
      </c>
      <c r="Q108" s="155"/>
      <c r="R108" s="156"/>
      <c r="S108" s="121">
        <f>IF(ISBLANK($AZ$35),"",$CC$38)</f>
      </c>
      <c r="T108" s="121"/>
      <c r="U108" s="38" t="s">
        <v>21</v>
      </c>
      <c r="V108" s="121">
        <f>IF(ISBLANK($AZ$35),"",$CE$38)</f>
      </c>
      <c r="W108" s="121"/>
      <c r="X108" s="122">
        <f>IF(ISBLANK($AZ$35),"",$CF$38)</f>
      </c>
      <c r="Y108" s="123"/>
      <c r="Z108" s="124"/>
      <c r="AA108" s="4"/>
      <c r="AB108" s="4"/>
      <c r="AC108" s="4"/>
      <c r="AD108" s="4"/>
      <c r="AE108" s="150" t="s">
        <v>12</v>
      </c>
      <c r="AF108" s="121"/>
      <c r="AG108" s="151">
        <f>IF(ISBLANK($AZ$37),"",$CH$38)</f>
      </c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3"/>
      <c r="AS108" s="154">
        <f>IF(ISBLANK($AZ$37),"",$CI$38)</f>
      </c>
      <c r="AT108" s="155"/>
      <c r="AU108" s="156"/>
      <c r="AV108" s="121">
        <f>IF(ISBLANK($AZ$37),"",$CJ$38)</f>
      </c>
      <c r="AW108" s="121"/>
      <c r="AX108" s="38" t="s">
        <v>21</v>
      </c>
      <c r="AY108" s="121">
        <f>IF(ISBLANK($AZ$37),"",$CL$38)</f>
      </c>
      <c r="AZ108" s="121"/>
      <c r="BA108" s="122">
        <f>IF(ISBLANK($AZ$37),"",$CM$38)</f>
      </c>
      <c r="BB108" s="123"/>
      <c r="BC108" s="124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56"/>
      <c r="BV108" s="41"/>
      <c r="BW108" s="56"/>
      <c r="BX108" s="41"/>
      <c r="BY108" s="41"/>
      <c r="BZ108" s="41"/>
      <c r="CA108" s="41"/>
      <c r="CB108" s="41"/>
      <c r="CC108" s="42"/>
      <c r="CD108" s="42"/>
      <c r="CE108" s="42"/>
      <c r="CF108" s="42"/>
      <c r="CG108" s="42"/>
      <c r="CH108" s="41"/>
      <c r="CI108" s="41"/>
      <c r="CJ108" s="42"/>
      <c r="CK108" s="42"/>
      <c r="CL108" s="42"/>
      <c r="CM108" s="42"/>
      <c r="CN108" s="42"/>
      <c r="CO108" s="42"/>
      <c r="CP108" s="42"/>
      <c r="CQ108" s="42"/>
      <c r="CR108" s="42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</row>
    <row r="109" spans="1:147" s="22" customFormat="1" ht="12.75">
      <c r="A109"/>
      <c r="B109" s="135" t="s">
        <v>37</v>
      </c>
      <c r="C109" s="136"/>
      <c r="D109" s="137">
        <f>IF(ISBLANK($AZ$35),"",$CA$39)</f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9"/>
      <c r="P109" s="256">
        <f>IF(ISBLANK($AZ$35),"",$CB$39)</f>
      </c>
      <c r="Q109" s="257"/>
      <c r="R109" s="258"/>
      <c r="S109" s="136">
        <f>IF(ISBLANK($AZ$35),"",$CC$39)</f>
      </c>
      <c r="T109" s="136"/>
      <c r="U109" s="11" t="s">
        <v>21</v>
      </c>
      <c r="V109" s="136">
        <f>IF(ISBLANK($AZ$35),"",$CE$39)</f>
      </c>
      <c r="W109" s="136"/>
      <c r="X109" s="259">
        <f>IF(ISBLANK($AZ$35),"",$CF$39)</f>
      </c>
      <c r="Y109" s="260"/>
      <c r="Z109" s="261"/>
      <c r="AA109" s="4"/>
      <c r="AB109" s="4"/>
      <c r="AC109" s="4"/>
      <c r="AD109" s="4"/>
      <c r="AE109" s="135" t="s">
        <v>37</v>
      </c>
      <c r="AF109" s="136"/>
      <c r="AG109" s="137">
        <f>IF(ISBLANK($AZ$37),"",$CH$39)</f>
      </c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9"/>
      <c r="AS109" s="256">
        <f>IF(ISBLANK($AZ$37),"",$CI$39)</f>
      </c>
      <c r="AT109" s="257"/>
      <c r="AU109" s="258"/>
      <c r="AV109" s="136">
        <f>IF(ISBLANK($AZ$37),"",$CJ$39)</f>
      </c>
      <c r="AW109" s="136"/>
      <c r="AX109" s="11" t="s">
        <v>21</v>
      </c>
      <c r="AY109" s="136">
        <f>IF(ISBLANK($AZ$37),"",$CL$39)</f>
      </c>
      <c r="AZ109" s="136"/>
      <c r="BA109" s="259">
        <f>IF(ISBLANK($AZ$37),"",$CM$39)</f>
      </c>
      <c r="BB109" s="260"/>
      <c r="BC109" s="26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56"/>
      <c r="BV109" s="41"/>
      <c r="BW109" s="56"/>
      <c r="BX109" s="41"/>
      <c r="BY109" s="41"/>
      <c r="BZ109" s="41"/>
      <c r="CA109" s="41"/>
      <c r="CB109" s="41"/>
      <c r="CC109" s="42"/>
      <c r="CD109" s="42"/>
      <c r="CE109" s="42"/>
      <c r="CF109" s="42"/>
      <c r="CG109" s="42"/>
      <c r="CH109" s="41"/>
      <c r="CI109" s="41"/>
      <c r="CJ109" s="42"/>
      <c r="CK109" s="42"/>
      <c r="CL109" s="42"/>
      <c r="CM109" s="42"/>
      <c r="CN109" s="42"/>
      <c r="CO109" s="42"/>
      <c r="CP109" s="42"/>
      <c r="CQ109" s="42"/>
      <c r="CR109" s="42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</row>
    <row r="110" spans="1:147" s="22" customFormat="1" ht="13.5" thickBot="1">
      <c r="A110"/>
      <c r="B110" s="245" t="s">
        <v>58</v>
      </c>
      <c r="C110" s="246"/>
      <c r="D110" s="247">
        <f>IF(ISBLANK($AZ$35),"",$CA$40)</f>
      </c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9"/>
      <c r="P110" s="250">
        <f>IF(ISBLANK($AZ$35),"",$CB$40)</f>
      </c>
      <c r="Q110" s="251"/>
      <c r="R110" s="252"/>
      <c r="S110" s="246">
        <f>IF(ISBLANK($AZ$35),"",$CC$40)</f>
      </c>
      <c r="T110" s="246"/>
      <c r="U110" s="32" t="s">
        <v>21</v>
      </c>
      <c r="V110" s="246">
        <f>IF(ISBLANK($AZ$35),"",$CE$40)</f>
      </c>
      <c r="W110" s="246"/>
      <c r="X110" s="253">
        <f>IF(ISBLANK($AZ$35),"",$CF$40)</f>
      </c>
      <c r="Y110" s="254"/>
      <c r="Z110" s="255"/>
      <c r="AA110" s="4"/>
      <c r="AB110" s="4"/>
      <c r="AC110" s="4"/>
      <c r="AD110" s="4"/>
      <c r="AE110" s="245" t="s">
        <v>58</v>
      </c>
      <c r="AF110" s="246"/>
      <c r="AG110" s="247">
        <f>IF(ISBLANK($AZ$37),"",$CH$40)</f>
      </c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9"/>
      <c r="AS110" s="250">
        <f>IF(ISBLANK($AZ$37),"",$CI$40)</f>
      </c>
      <c r="AT110" s="251"/>
      <c r="AU110" s="252"/>
      <c r="AV110" s="246">
        <f>IF(ISBLANK($AZ$37),"",$CJ$40)</f>
      </c>
      <c r="AW110" s="246"/>
      <c r="AX110" s="32" t="s">
        <v>21</v>
      </c>
      <c r="AY110" s="246">
        <f>IF(ISBLANK($AZ$37),"",$CL$40)</f>
      </c>
      <c r="AZ110" s="246"/>
      <c r="BA110" s="253">
        <f>IF(ISBLANK($AZ$37),"",$CM$40)</f>
      </c>
      <c r="BB110" s="254"/>
      <c r="BC110" s="255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56"/>
      <c r="BV110" s="41"/>
      <c r="BW110" s="56"/>
      <c r="BX110" s="41"/>
      <c r="BY110" s="41"/>
      <c r="BZ110" s="41"/>
      <c r="CA110" s="41"/>
      <c r="CB110" s="41"/>
      <c r="CC110" s="42"/>
      <c r="CD110" s="42"/>
      <c r="CE110" s="42"/>
      <c r="CF110" s="42"/>
      <c r="CG110" s="42"/>
      <c r="CH110" s="41"/>
      <c r="CI110" s="41"/>
      <c r="CJ110" s="42"/>
      <c r="CK110" s="42"/>
      <c r="CL110" s="42"/>
      <c r="CM110" s="42"/>
      <c r="CN110" s="42"/>
      <c r="CO110" s="42"/>
      <c r="CP110" s="42"/>
      <c r="CQ110" s="42"/>
      <c r="CR110" s="42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</row>
    <row r="111" spans="1:147" s="22" customFormat="1" ht="24.75" customHeight="1" thickBo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56"/>
      <c r="BV111" s="41"/>
      <c r="BW111" s="56"/>
      <c r="BX111" s="41"/>
      <c r="BY111" s="41"/>
      <c r="BZ111" s="41"/>
      <c r="CA111" s="41"/>
      <c r="CB111" s="41"/>
      <c r="CC111" s="42"/>
      <c r="CD111" s="42"/>
      <c r="CE111" s="42"/>
      <c r="CF111" s="42"/>
      <c r="CG111" s="42"/>
      <c r="CH111" s="41"/>
      <c r="CI111" s="41"/>
      <c r="CJ111" s="42"/>
      <c r="CK111" s="42"/>
      <c r="CL111" s="42"/>
      <c r="CM111" s="42"/>
      <c r="CN111" s="42"/>
      <c r="CO111" s="42"/>
      <c r="CP111" s="42"/>
      <c r="CQ111" s="42"/>
      <c r="CR111" s="42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</row>
    <row r="112" spans="1:147" s="22" customFormat="1" ht="13.5" thickBot="1">
      <c r="A112"/>
      <c r="B112" s="143" t="s">
        <v>31</v>
      </c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5"/>
      <c r="P112" s="143" t="s">
        <v>26</v>
      </c>
      <c r="Q112" s="144"/>
      <c r="R112" s="145"/>
      <c r="S112" s="143" t="s">
        <v>27</v>
      </c>
      <c r="T112" s="144"/>
      <c r="U112" s="144"/>
      <c r="V112" s="144"/>
      <c r="W112" s="145"/>
      <c r="X112" s="143" t="s">
        <v>28</v>
      </c>
      <c r="Y112" s="144"/>
      <c r="Z112" s="145"/>
      <c r="AA112" s="10"/>
      <c r="AB112" s="10"/>
      <c r="AC112" s="10"/>
      <c r="AD112" s="10"/>
      <c r="AE112" s="143" t="s">
        <v>32</v>
      </c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5"/>
      <c r="AS112" s="143" t="s">
        <v>26</v>
      </c>
      <c r="AT112" s="144"/>
      <c r="AU112" s="145"/>
      <c r="AV112" s="143" t="s">
        <v>27</v>
      </c>
      <c r="AW112" s="144"/>
      <c r="AX112" s="144"/>
      <c r="AY112" s="144"/>
      <c r="AZ112" s="145"/>
      <c r="BA112" s="143" t="s">
        <v>28</v>
      </c>
      <c r="BB112" s="144"/>
      <c r="BC112" s="145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56"/>
      <c r="BV112" s="42"/>
      <c r="BW112" s="56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</row>
    <row r="113" spans="1:147" s="22" customFormat="1" ht="12.75">
      <c r="A113"/>
      <c r="B113" s="135" t="s">
        <v>9</v>
      </c>
      <c r="C113" s="136"/>
      <c r="D113" s="137">
        <f>IF(ISBLANK($AZ$39),"",$CA$43)</f>
      </c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9"/>
      <c r="P113" s="140">
        <f>IF(ISBLANK($AZ$39),"",$CB$43)</f>
      </c>
      <c r="Q113" s="141"/>
      <c r="R113" s="142"/>
      <c r="S113" s="136">
        <f>IF(ISBLANK($AZ$39),"",$CC$43)</f>
      </c>
      <c r="T113" s="136"/>
      <c r="U113" s="11" t="s">
        <v>21</v>
      </c>
      <c r="V113" s="136">
        <f>IF(ISBLANK($AZ$39),"",$CE$43)</f>
      </c>
      <c r="W113" s="136"/>
      <c r="X113" s="157">
        <f>IF(ISBLANK($AZ$39),"",$CF$43)</f>
      </c>
      <c r="Y113" s="158"/>
      <c r="Z113" s="159"/>
      <c r="AA113" s="4"/>
      <c r="AB113" s="4"/>
      <c r="AC113" s="4"/>
      <c r="AD113" s="4"/>
      <c r="AE113" s="135" t="s">
        <v>9</v>
      </c>
      <c r="AF113" s="136"/>
      <c r="AG113" s="137">
        <f>IF(ISBLANK($AZ$41),"",$CH$43)</f>
      </c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9"/>
      <c r="AS113" s="140">
        <f>IF(ISBLANK($AZ$41),"",$CI$43)</f>
      </c>
      <c r="AT113" s="141"/>
      <c r="AU113" s="142"/>
      <c r="AV113" s="136">
        <f>IF(ISBLANK($AZ$41),"",$CJ$43)</f>
      </c>
      <c r="AW113" s="136"/>
      <c r="AX113" s="11" t="s">
        <v>21</v>
      </c>
      <c r="AY113" s="136">
        <f>IF(ISBLANK($AZ$41),"",$CL$43)</f>
      </c>
      <c r="AZ113" s="136"/>
      <c r="BA113" s="157">
        <f>IF(ISBLANK($AZ$41),"",$CM$43)</f>
      </c>
      <c r="BB113" s="158"/>
      <c r="BC113" s="159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56"/>
      <c r="BV113" s="42"/>
      <c r="BW113" s="56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</row>
    <row r="114" spans="1:147" s="22" customFormat="1" ht="12.75">
      <c r="A114"/>
      <c r="B114" s="160" t="s">
        <v>10</v>
      </c>
      <c r="C114" s="125"/>
      <c r="D114" s="115">
        <f>IF(ISBLANK($AZ$39),"",$CA$44)</f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7"/>
      <c r="P114" s="118">
        <f>IF(ISBLANK($AZ$39),"",$CB$44)</f>
      </c>
      <c r="Q114" s="119"/>
      <c r="R114" s="120"/>
      <c r="S114" s="125">
        <f>IF(ISBLANK($AZ$39),"",$CC$44)</f>
      </c>
      <c r="T114" s="125"/>
      <c r="U114" s="12" t="s">
        <v>21</v>
      </c>
      <c r="V114" s="125">
        <f>IF(ISBLANK($AZ$39),"",$CE$44)</f>
      </c>
      <c r="W114" s="125"/>
      <c r="X114" s="126">
        <f>IF(ISBLANK($AZ$39),"",$CF$44)</f>
      </c>
      <c r="Y114" s="127"/>
      <c r="Z114" s="128"/>
      <c r="AA114" s="4"/>
      <c r="AB114" s="4"/>
      <c r="AC114" s="4"/>
      <c r="AD114" s="4"/>
      <c r="AE114" s="160" t="s">
        <v>10</v>
      </c>
      <c r="AF114" s="125"/>
      <c r="AG114" s="115">
        <f>IF(ISBLANK($AZ$41),"",$CH$44)</f>
      </c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7"/>
      <c r="AS114" s="118">
        <f>IF(ISBLANK($AZ$41),"",$CI$44)</f>
      </c>
      <c r="AT114" s="119"/>
      <c r="AU114" s="120"/>
      <c r="AV114" s="125">
        <f>IF(ISBLANK($AZ$41),"",$CJ$44)</f>
      </c>
      <c r="AW114" s="125"/>
      <c r="AX114" s="12" t="s">
        <v>21</v>
      </c>
      <c r="AY114" s="125">
        <f>IF(ISBLANK($AZ$41),"",$CL$44)</f>
      </c>
      <c r="AZ114" s="125"/>
      <c r="BA114" s="126">
        <f>IF(ISBLANK($AZ$41),"",$CM$44)</f>
      </c>
      <c r="BB114" s="127"/>
      <c r="BC114" s="128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56"/>
      <c r="BV114" s="42"/>
      <c r="BW114" s="56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</row>
    <row r="115" spans="1:147" s="22" customFormat="1" ht="12.75">
      <c r="A115"/>
      <c r="B115" s="160" t="s">
        <v>11</v>
      </c>
      <c r="C115" s="125"/>
      <c r="D115" s="115">
        <f>IF(ISBLANK($AZ$39),"",$CA$45)</f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7"/>
      <c r="P115" s="118">
        <f>IF(ISBLANK($AZ$39),"",$CB$45)</f>
      </c>
      <c r="Q115" s="119"/>
      <c r="R115" s="120"/>
      <c r="S115" s="125">
        <f>IF(ISBLANK($AZ$39),"",$CC$45)</f>
      </c>
      <c r="T115" s="125"/>
      <c r="U115" s="12" t="s">
        <v>21</v>
      </c>
      <c r="V115" s="125">
        <f>IF(ISBLANK($AZ$39),"",$CE$45)</f>
      </c>
      <c r="W115" s="125"/>
      <c r="X115" s="126">
        <f>IF(ISBLANK($AZ$39),"",$CF$45)</f>
      </c>
      <c r="Y115" s="127"/>
      <c r="Z115" s="128"/>
      <c r="AA115" s="4"/>
      <c r="AB115" s="4"/>
      <c r="AC115" s="4"/>
      <c r="AD115" s="4"/>
      <c r="AE115" s="160" t="s">
        <v>11</v>
      </c>
      <c r="AF115" s="125"/>
      <c r="AG115" s="115">
        <f>IF(ISBLANK($AZ$41),"",$CH$45)</f>
      </c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7"/>
      <c r="AS115" s="118">
        <f>IF(ISBLANK($AZ$41),"",$CI$45)</f>
      </c>
      <c r="AT115" s="119"/>
      <c r="AU115" s="120"/>
      <c r="AV115" s="125">
        <f>IF(ISBLANK($AZ$41),"",$CJ$45)</f>
      </c>
      <c r="AW115" s="125"/>
      <c r="AX115" s="12" t="s">
        <v>21</v>
      </c>
      <c r="AY115" s="125">
        <f>IF(ISBLANK($AZ$41),"",$CL$45)</f>
      </c>
      <c r="AZ115" s="125"/>
      <c r="BA115" s="126">
        <f>IF(ISBLANK($AZ$41),"",$CM$45)</f>
      </c>
      <c r="BB115" s="127"/>
      <c r="BC115" s="128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56"/>
      <c r="BV115" s="42"/>
      <c r="BW115" s="56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</row>
    <row r="116" spans="1:147" s="22" customFormat="1" ht="13.5" thickBot="1">
      <c r="A116"/>
      <c r="B116" s="150" t="s">
        <v>12</v>
      </c>
      <c r="C116" s="121"/>
      <c r="D116" s="151">
        <f>IF(ISBLANK($AZ$39),"",$CA$46)</f>
      </c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3"/>
      <c r="P116" s="154">
        <f>IF(ISBLANK($AZ$39),"",$CB$46)</f>
      </c>
      <c r="Q116" s="155"/>
      <c r="R116" s="156"/>
      <c r="S116" s="121">
        <f>IF(ISBLANK($AZ$39),"",$CC$46)</f>
      </c>
      <c r="T116" s="121"/>
      <c r="U116" s="38" t="s">
        <v>21</v>
      </c>
      <c r="V116" s="121">
        <f>IF(ISBLANK($AZ$39),"",$CE$46)</f>
      </c>
      <c r="W116" s="121"/>
      <c r="X116" s="122">
        <f>IF(ISBLANK($AZ$39),"",$CF$46)</f>
      </c>
      <c r="Y116" s="123"/>
      <c r="Z116" s="124"/>
      <c r="AA116" s="4"/>
      <c r="AB116" s="4"/>
      <c r="AC116" s="4"/>
      <c r="AD116" s="4"/>
      <c r="AE116" s="150" t="s">
        <v>12</v>
      </c>
      <c r="AF116" s="121"/>
      <c r="AG116" s="151">
        <f>IF(ISBLANK($AZ$41),"",$CH$46)</f>
      </c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3"/>
      <c r="AS116" s="154">
        <f>IF(ISBLANK($AZ$41),"",$CI$46)</f>
      </c>
      <c r="AT116" s="155"/>
      <c r="AU116" s="156"/>
      <c r="AV116" s="121">
        <f>IF(ISBLANK($AZ$41),"",$CJ$46)</f>
      </c>
      <c r="AW116" s="121"/>
      <c r="AX116" s="38" t="s">
        <v>21</v>
      </c>
      <c r="AY116" s="121">
        <f>IF(ISBLANK($AZ$41),"",$CL$46)</f>
      </c>
      <c r="AZ116" s="121"/>
      <c r="BA116" s="122">
        <f>IF(ISBLANK($AZ$41),"",$CM$46)</f>
      </c>
      <c r="BB116" s="123"/>
      <c r="BC116" s="124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56"/>
      <c r="BV116" s="42"/>
      <c r="BW116" s="56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</row>
    <row r="117" spans="1:147" s="22" customFormat="1" ht="12.75">
      <c r="A117"/>
      <c r="B117" s="135" t="s">
        <v>37</v>
      </c>
      <c r="C117" s="136"/>
      <c r="D117" s="137">
        <f>IF(ISBLANK($AZ$39),"",$CA$47)</f>
      </c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9"/>
      <c r="P117" s="256">
        <f>IF(ISBLANK($AZ$39),"",$CB$47)</f>
      </c>
      <c r="Q117" s="257"/>
      <c r="R117" s="258"/>
      <c r="S117" s="136">
        <f>IF(ISBLANK($AZ$39),"",$CC$47)</f>
      </c>
      <c r="T117" s="136"/>
      <c r="U117" s="11" t="s">
        <v>21</v>
      </c>
      <c r="V117" s="136">
        <f>IF(ISBLANK($AZ$39),"",$CE$47)</f>
      </c>
      <c r="W117" s="136"/>
      <c r="X117" s="259">
        <f>IF(ISBLANK($AZ$39),"",$CF$47)</f>
      </c>
      <c r="Y117" s="260"/>
      <c r="Z117" s="261"/>
      <c r="AA117" s="4"/>
      <c r="AB117" s="4"/>
      <c r="AC117" s="4"/>
      <c r="AD117" s="4"/>
      <c r="AE117" s="135" t="s">
        <v>37</v>
      </c>
      <c r="AF117" s="136"/>
      <c r="AG117" s="137">
        <f>IF(ISBLANK($AZ$41),"",$CH$47)</f>
      </c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9"/>
      <c r="AS117" s="256">
        <f>IF(ISBLANK($AZ$41),"",$CI$47)</f>
      </c>
      <c r="AT117" s="257"/>
      <c r="AU117" s="258"/>
      <c r="AV117" s="136">
        <f>IF(ISBLANK($AZ$41),"",$CJ$47)</f>
      </c>
      <c r="AW117" s="136"/>
      <c r="AX117" s="11" t="s">
        <v>21</v>
      </c>
      <c r="AY117" s="136">
        <f>IF(ISBLANK($AZ$41),"",$CL$47)</f>
      </c>
      <c r="AZ117" s="136"/>
      <c r="BA117" s="259">
        <f>IF(ISBLANK($AZ$41),"",$CM$47)</f>
      </c>
      <c r="BB117" s="260"/>
      <c r="BC117" s="261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56"/>
      <c r="BV117" s="42"/>
      <c r="BW117" s="56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</row>
    <row r="118" spans="1:147" s="22" customFormat="1" ht="12.75" customHeight="1" thickBot="1">
      <c r="A118"/>
      <c r="B118" s="245" t="s">
        <v>58</v>
      </c>
      <c r="C118" s="246"/>
      <c r="D118" s="247">
        <f>IF(ISBLANK($AZ$39),"",$CA$48)</f>
      </c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9"/>
      <c r="P118" s="250">
        <f>IF(ISBLANK($AZ$39),"",$CB$48)</f>
      </c>
      <c r="Q118" s="251"/>
      <c r="R118" s="252"/>
      <c r="S118" s="246">
        <f>IF(ISBLANK($AZ$39),"",$CC$48)</f>
      </c>
      <c r="T118" s="246"/>
      <c r="U118" s="32" t="s">
        <v>21</v>
      </c>
      <c r="V118" s="246">
        <f>IF(ISBLANK($AZ$39),"",$CE$48)</f>
      </c>
      <c r="W118" s="246"/>
      <c r="X118" s="253">
        <f>IF(ISBLANK($AZ$39),"",$CF$48)</f>
      </c>
      <c r="Y118" s="254"/>
      <c r="Z118" s="255"/>
      <c r="AA118" s="4"/>
      <c r="AB118" s="4"/>
      <c r="AC118" s="4"/>
      <c r="AD118" s="4"/>
      <c r="AE118" s="245" t="s">
        <v>58</v>
      </c>
      <c r="AF118" s="246"/>
      <c r="AG118" s="247">
        <f>IF(ISBLANK($AZ$41),"",$CH$48)</f>
      </c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9"/>
      <c r="AS118" s="250">
        <f>IF(ISBLANK($AZ$41),"",$CI$48)</f>
      </c>
      <c r="AT118" s="251"/>
      <c r="AU118" s="252"/>
      <c r="AV118" s="246">
        <f>IF(ISBLANK($AZ$41),"",$CJ$48)</f>
      </c>
      <c r="AW118" s="246"/>
      <c r="AX118" s="32" t="s">
        <v>21</v>
      </c>
      <c r="AY118" s="246">
        <f>IF(ISBLANK($AZ$41),"",$CL$48)</f>
      </c>
      <c r="AZ118" s="246"/>
      <c r="BA118" s="253">
        <f>IF(ISBLANK($AZ$41),"",$CM$48)</f>
      </c>
      <c r="BB118" s="254"/>
      <c r="BC118" s="255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56"/>
      <c r="BV118" s="42"/>
      <c r="BW118" s="56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</row>
    <row r="119" spans="1:147" s="22" customFormat="1" ht="12" customHeight="1" hidden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 s="34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56"/>
      <c r="BV119" s="41"/>
      <c r="BW119" s="56"/>
      <c r="BX119" s="41"/>
      <c r="BY119" s="41"/>
      <c r="BZ119" s="41"/>
      <c r="CA119" s="41"/>
      <c r="CB119" s="41"/>
      <c r="CC119" s="42"/>
      <c r="CD119" s="42"/>
      <c r="CE119" s="42"/>
      <c r="CF119" s="42"/>
      <c r="CG119" s="42"/>
      <c r="CH119" s="41"/>
      <c r="CI119" s="41"/>
      <c r="CJ119" s="42"/>
      <c r="CK119" s="42"/>
      <c r="CL119" s="42"/>
      <c r="CM119" s="42"/>
      <c r="CN119" s="42"/>
      <c r="CO119" s="42"/>
      <c r="CP119" s="42"/>
      <c r="CQ119" s="42"/>
      <c r="CR119" s="42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</row>
    <row r="120" spans="1:147" s="22" customFormat="1" ht="6.75" customHeight="1">
      <c r="A120"/>
      <c r="B120" s="18"/>
      <c r="C120" s="18"/>
      <c r="D120" s="18"/>
      <c r="E120" s="18"/>
      <c r="F120" s="18"/>
      <c r="G120" s="18"/>
      <c r="H120" s="18"/>
      <c r="I120" s="18"/>
      <c r="J120" s="33"/>
      <c r="K120" s="33"/>
      <c r="L120" s="33"/>
      <c r="M120" s="33"/>
      <c r="N120" s="33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D120" s="34"/>
      <c r="AE120" s="35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21"/>
      <c r="AX120" s="21"/>
      <c r="AY120" s="21"/>
      <c r="AZ120" s="21"/>
      <c r="BA120" s="21"/>
      <c r="BB120" s="18"/>
      <c r="BC120" s="18"/>
      <c r="BE120" s="41"/>
      <c r="BF120" s="41"/>
      <c r="BG120" s="41"/>
      <c r="BH120" s="41"/>
      <c r="BI120" s="41"/>
      <c r="BJ120" s="41"/>
      <c r="BK120" s="41"/>
      <c r="BL120" s="41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5"/>
      <c r="CD120" s="75"/>
      <c r="CE120" s="75"/>
      <c r="CF120" s="75"/>
      <c r="CG120" s="75"/>
      <c r="CH120" s="74"/>
      <c r="CI120" s="74"/>
      <c r="CJ120" s="75"/>
      <c r="CK120" s="75"/>
      <c r="CL120" s="75"/>
      <c r="CM120" s="75"/>
      <c r="CN120" s="75"/>
      <c r="CO120" s="75"/>
      <c r="CP120" s="75"/>
      <c r="CQ120" s="75"/>
      <c r="CR120" s="75"/>
      <c r="CS120" s="76"/>
      <c r="CT120" s="76"/>
      <c r="CU120" s="76"/>
      <c r="CV120" s="76"/>
      <c r="CW120" s="76"/>
      <c r="CX120" s="76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</row>
    <row r="121" spans="1:147" s="22" customFormat="1" ht="20.25">
      <c r="A121"/>
      <c r="B121" s="211" t="str">
        <f>$A$2</f>
        <v>WÄSCHEREI Martin Krause-Cup</v>
      </c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E121" s="41"/>
      <c r="BF121" s="41"/>
      <c r="BG121" s="41"/>
      <c r="BH121" s="41"/>
      <c r="BI121" s="41"/>
      <c r="BJ121" s="41"/>
      <c r="BK121" s="41"/>
      <c r="BL121" s="41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5"/>
      <c r="CD121" s="75"/>
      <c r="CE121" s="75"/>
      <c r="CF121" s="75"/>
      <c r="CG121" s="75"/>
      <c r="CH121" s="74"/>
      <c r="CI121" s="74"/>
      <c r="CJ121" s="75"/>
      <c r="CK121" s="75"/>
      <c r="CL121" s="75"/>
      <c r="CM121" s="75"/>
      <c r="CN121" s="75"/>
      <c r="CO121" s="75"/>
      <c r="CP121" s="75"/>
      <c r="CQ121" s="75"/>
      <c r="CR121" s="75"/>
      <c r="CS121" s="76"/>
      <c r="CT121" s="76"/>
      <c r="CU121" s="76"/>
      <c r="CV121" s="76"/>
      <c r="CW121" s="76"/>
      <c r="CX121" s="76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</row>
    <row r="122" spans="1:147" s="22" customFormat="1" ht="6.75" customHeight="1">
      <c r="A122"/>
      <c r="B122" s="1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56"/>
      <c r="BV122" s="41"/>
      <c r="BW122" s="56"/>
      <c r="BX122" s="41"/>
      <c r="BY122" s="41"/>
      <c r="BZ122" s="41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</row>
    <row r="123" spans="1:147" s="22" customFormat="1" ht="12.75">
      <c r="A123"/>
      <c r="B123" s="1" t="s">
        <v>60</v>
      </c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56"/>
      <c r="BV123" s="41"/>
      <c r="BW123" s="56"/>
      <c r="BX123" s="41"/>
      <c r="BY123" s="41"/>
      <c r="BZ123" s="41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</row>
    <row r="124" spans="1:147" s="22" customFormat="1" ht="8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56"/>
      <c r="BV124" s="41"/>
      <c r="BW124" s="56"/>
      <c r="BX124" s="41"/>
      <c r="BY124" s="41"/>
      <c r="BZ124" s="41"/>
      <c r="CA124" s="41"/>
      <c r="CB124" s="41"/>
      <c r="CC124" s="42"/>
      <c r="CD124" s="42"/>
      <c r="CE124" s="42"/>
      <c r="CF124" s="42"/>
      <c r="CG124" s="42"/>
      <c r="CH124" s="41"/>
      <c r="CI124" s="41"/>
      <c r="CJ124" s="42"/>
      <c r="CK124" s="42"/>
      <c r="CL124" s="42"/>
      <c r="CM124" s="42"/>
      <c r="CN124" s="42"/>
      <c r="CO124" s="42"/>
      <c r="CP124" s="42"/>
      <c r="CQ124" s="42"/>
      <c r="CR124" s="42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</row>
    <row r="125" spans="7:147" s="2" customFormat="1" ht="15.75">
      <c r="G125" s="6" t="s">
        <v>3</v>
      </c>
      <c r="H125" s="218">
        <v>0.5659722222222222</v>
      </c>
      <c r="I125" s="218"/>
      <c r="J125" s="218"/>
      <c r="K125" s="218"/>
      <c r="L125" s="218"/>
      <c r="M125" s="7" t="s">
        <v>4</v>
      </c>
      <c r="T125" s="6" t="s">
        <v>5</v>
      </c>
      <c r="U125" s="223">
        <v>1</v>
      </c>
      <c r="V125" s="223"/>
      <c r="W125" s="17" t="s">
        <v>30</v>
      </c>
      <c r="X125" s="217">
        <v>0.010416666666666666</v>
      </c>
      <c r="Y125" s="217"/>
      <c r="Z125" s="217"/>
      <c r="AA125" s="217"/>
      <c r="AB125" s="217"/>
      <c r="AC125" s="7" t="s">
        <v>6</v>
      </c>
      <c r="AK125" s="6" t="s">
        <v>7</v>
      </c>
      <c r="AL125" s="217">
        <v>0.001388888888888889</v>
      </c>
      <c r="AM125" s="217"/>
      <c r="AN125" s="217"/>
      <c r="AO125" s="217"/>
      <c r="AP125" s="217"/>
      <c r="AQ125" s="7" t="s">
        <v>6</v>
      </c>
      <c r="BE125" s="47"/>
      <c r="BF125" s="47"/>
      <c r="BG125" s="47"/>
      <c r="BH125" s="47"/>
      <c r="BI125" s="47"/>
      <c r="BJ125" s="47"/>
      <c r="BK125" s="47"/>
      <c r="BL125" s="4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8"/>
      <c r="CD125" s="78"/>
      <c r="CE125" s="78"/>
      <c r="CF125" s="78"/>
      <c r="CG125" s="78"/>
      <c r="CH125" s="77"/>
      <c r="CI125" s="77"/>
      <c r="CJ125" s="78"/>
      <c r="CK125" s="78"/>
      <c r="CL125" s="78"/>
      <c r="CM125" s="78"/>
      <c r="CN125" s="78"/>
      <c r="CO125" s="78"/>
      <c r="CP125" s="78"/>
      <c r="CQ125" s="78"/>
      <c r="CR125" s="78"/>
      <c r="CS125" s="79"/>
      <c r="CT125" s="79"/>
      <c r="CU125" s="79"/>
      <c r="CV125" s="79"/>
      <c r="CW125" s="79"/>
      <c r="CX125" s="7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</row>
    <row r="126" spans="7:147" s="2" customFormat="1" ht="6" customHeight="1" thickBot="1">
      <c r="G126" s="6"/>
      <c r="H126" s="28"/>
      <c r="I126" s="28"/>
      <c r="J126" s="28"/>
      <c r="K126" s="28"/>
      <c r="L126" s="28"/>
      <c r="M126" s="7"/>
      <c r="T126" s="6"/>
      <c r="U126" s="29"/>
      <c r="V126" s="29"/>
      <c r="W126" s="30"/>
      <c r="X126" s="31"/>
      <c r="Y126" s="31"/>
      <c r="Z126" s="31"/>
      <c r="AA126" s="31"/>
      <c r="AB126" s="31"/>
      <c r="AC126" s="7"/>
      <c r="AK126" s="6"/>
      <c r="AL126" s="31"/>
      <c r="AM126" s="31"/>
      <c r="AN126" s="31"/>
      <c r="AO126" s="31"/>
      <c r="AP126" s="31"/>
      <c r="AQ126" s="7"/>
      <c r="BE126" s="47"/>
      <c r="BF126" s="47"/>
      <c r="BG126" s="47"/>
      <c r="BH126" s="47"/>
      <c r="BI126" s="47"/>
      <c r="BJ126" s="47"/>
      <c r="BK126" s="47"/>
      <c r="BL126" s="4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8"/>
      <c r="CD126" s="78"/>
      <c r="CE126" s="78"/>
      <c r="CF126" s="78"/>
      <c r="CG126" s="78"/>
      <c r="CH126" s="77"/>
      <c r="CI126" s="77"/>
      <c r="CJ126" s="78"/>
      <c r="CK126" s="78"/>
      <c r="CL126" s="78"/>
      <c r="CM126" s="78"/>
      <c r="CN126" s="78"/>
      <c r="CO126" s="78"/>
      <c r="CP126" s="78"/>
      <c r="CQ126" s="78"/>
      <c r="CR126" s="78"/>
      <c r="CS126" s="79"/>
      <c r="CT126" s="79"/>
      <c r="CU126" s="79"/>
      <c r="CV126" s="79"/>
      <c r="CW126" s="79"/>
      <c r="CX126" s="7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</row>
    <row r="127" spans="1:147" s="22" customFormat="1" ht="19.5" customHeight="1" thickBot="1">
      <c r="A127"/>
      <c r="B127" s="107" t="s">
        <v>15</v>
      </c>
      <c r="C127" s="108"/>
      <c r="D127" s="109" t="s">
        <v>16</v>
      </c>
      <c r="E127" s="110"/>
      <c r="F127" s="110"/>
      <c r="G127" s="110"/>
      <c r="H127" s="110"/>
      <c r="I127" s="111"/>
      <c r="J127" s="81" t="s">
        <v>19</v>
      </c>
      <c r="K127" s="112"/>
      <c r="L127" s="112"/>
      <c r="M127" s="112"/>
      <c r="N127" s="113"/>
      <c r="O127" s="81" t="s">
        <v>61</v>
      </c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3"/>
      <c r="AW127" s="81" t="s">
        <v>23</v>
      </c>
      <c r="AX127" s="112"/>
      <c r="AY127" s="112"/>
      <c r="AZ127" s="112"/>
      <c r="BA127" s="113"/>
      <c r="BB127" s="81"/>
      <c r="BC127" s="82"/>
      <c r="BE127" s="41"/>
      <c r="BF127" s="41"/>
      <c r="BG127" s="41"/>
      <c r="BH127" s="41"/>
      <c r="BI127" s="41"/>
      <c r="BJ127" s="41"/>
      <c r="BK127" s="41"/>
      <c r="BL127" s="41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5"/>
      <c r="CD127" s="75"/>
      <c r="CE127" s="75"/>
      <c r="CF127" s="75"/>
      <c r="CG127" s="75"/>
      <c r="CH127" s="74"/>
      <c r="CI127" s="74"/>
      <c r="CJ127" s="75"/>
      <c r="CK127" s="75"/>
      <c r="CL127" s="75"/>
      <c r="CM127" s="75"/>
      <c r="CN127" s="75"/>
      <c r="CO127" s="75"/>
      <c r="CP127" s="75"/>
      <c r="CQ127" s="75"/>
      <c r="CR127" s="75"/>
      <c r="CS127" s="76"/>
      <c r="CT127" s="76"/>
      <c r="CU127" s="76"/>
      <c r="CV127" s="76"/>
      <c r="CW127" s="76"/>
      <c r="CX127" s="76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</row>
    <row r="128" spans="1:147" s="22" customFormat="1" ht="18" customHeight="1">
      <c r="A128"/>
      <c r="B128" s="83">
        <v>61</v>
      </c>
      <c r="C128" s="84"/>
      <c r="D128" s="83">
        <v>1</v>
      </c>
      <c r="E128" s="84"/>
      <c r="F128" s="84"/>
      <c r="G128" s="84"/>
      <c r="H128" s="84"/>
      <c r="I128" s="87"/>
      <c r="J128" s="89">
        <f>H125</f>
        <v>0.5659722222222222</v>
      </c>
      <c r="K128" s="90"/>
      <c r="L128" s="90"/>
      <c r="M128" s="90"/>
      <c r="N128" s="91"/>
      <c r="O128" s="95">
        <f>IF(ISBLANK(AZ97),"",IF($CC$51&gt;0,"Mannschaften gleich!",$D$106))</f>
      </c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14" t="s">
        <v>22</v>
      </c>
      <c r="AF128" s="96">
        <f>IF(ISBLANK(AZ98),"",IF($CG$52&gt;0,"Mannschaften gleich!",$AG$107))</f>
      </c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100"/>
      <c r="AW128" s="101"/>
      <c r="AX128" s="102"/>
      <c r="AY128" s="102" t="s">
        <v>21</v>
      </c>
      <c r="AZ128" s="102"/>
      <c r="BA128" s="105"/>
      <c r="BB128" s="84"/>
      <c r="BC128" s="87"/>
      <c r="BE128" s="41"/>
      <c r="BF128" s="41"/>
      <c r="BG128" s="41"/>
      <c r="BH128" s="41"/>
      <c r="BI128" s="41"/>
      <c r="BJ128" s="41"/>
      <c r="BK128" s="41"/>
      <c r="BL128" s="41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5"/>
      <c r="CD128" s="75"/>
      <c r="CE128" s="75"/>
      <c r="CF128" s="75"/>
      <c r="CG128" s="75"/>
      <c r="CH128" s="74"/>
      <c r="CI128" s="74"/>
      <c r="CJ128" s="75"/>
      <c r="CK128" s="75"/>
      <c r="CL128" s="75"/>
      <c r="CM128" s="75"/>
      <c r="CN128" s="75"/>
      <c r="CO128" s="75"/>
      <c r="CP128" s="75"/>
      <c r="CQ128" s="75"/>
      <c r="CR128" s="75"/>
      <c r="CS128" s="76"/>
      <c r="CT128" s="76"/>
      <c r="CU128" s="76"/>
      <c r="CV128" s="76"/>
      <c r="CW128" s="76"/>
      <c r="CX128" s="76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</row>
    <row r="129" spans="1:147" s="22" customFormat="1" ht="12" customHeight="1" thickBot="1">
      <c r="A129"/>
      <c r="B129" s="85"/>
      <c r="C129" s="86"/>
      <c r="D129" s="85"/>
      <c r="E129" s="86"/>
      <c r="F129" s="86"/>
      <c r="G129" s="86"/>
      <c r="H129" s="86"/>
      <c r="I129" s="88"/>
      <c r="J129" s="92"/>
      <c r="K129" s="93"/>
      <c r="L129" s="93"/>
      <c r="M129" s="93"/>
      <c r="N129" s="94"/>
      <c r="O129" s="97" t="s">
        <v>52</v>
      </c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24"/>
      <c r="AF129" s="98" t="s">
        <v>53</v>
      </c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9"/>
      <c r="AW129" s="103"/>
      <c r="AX129" s="104"/>
      <c r="AY129" s="104"/>
      <c r="AZ129" s="104"/>
      <c r="BA129" s="106"/>
      <c r="BB129" s="86"/>
      <c r="BC129" s="88"/>
      <c r="BE129" s="41"/>
      <c r="BF129" s="41"/>
      <c r="BG129" s="41"/>
      <c r="BH129" s="41"/>
      <c r="BI129" s="41"/>
      <c r="BJ129" s="41"/>
      <c r="BK129" s="41"/>
      <c r="BL129" s="41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5"/>
      <c r="CD129" s="75"/>
      <c r="CE129" s="75"/>
      <c r="CF129" s="75"/>
      <c r="CG129" s="75"/>
      <c r="CH129" s="74"/>
      <c r="CI129" s="74"/>
      <c r="CJ129" s="75"/>
      <c r="CK129" s="75"/>
      <c r="CL129" s="75"/>
      <c r="CM129" s="75"/>
      <c r="CN129" s="75"/>
      <c r="CO129" s="75"/>
      <c r="CP129" s="75"/>
      <c r="CQ129" s="75"/>
      <c r="CR129" s="75"/>
      <c r="CS129" s="76"/>
      <c r="CT129" s="76"/>
      <c r="CU129" s="76"/>
      <c r="CV129" s="76"/>
      <c r="CW129" s="76"/>
      <c r="CX129" s="76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</row>
    <row r="130" spans="1:147" s="22" customFormat="1" ht="3.75" customHeight="1" thickBo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E130" s="41"/>
      <c r="BF130" s="41"/>
      <c r="BG130" s="41"/>
      <c r="BH130" s="41"/>
      <c r="BI130" s="41"/>
      <c r="BJ130" s="41"/>
      <c r="BK130" s="41"/>
      <c r="BL130" s="41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5"/>
      <c r="CD130" s="75"/>
      <c r="CE130" s="75"/>
      <c r="CF130" s="75"/>
      <c r="CG130" s="75"/>
      <c r="CH130" s="74"/>
      <c r="CI130" s="74"/>
      <c r="CJ130" s="75"/>
      <c r="CK130" s="75"/>
      <c r="CL130" s="75"/>
      <c r="CM130" s="75"/>
      <c r="CN130" s="75"/>
      <c r="CO130" s="75"/>
      <c r="CP130" s="75"/>
      <c r="CQ130" s="75"/>
      <c r="CR130" s="75"/>
      <c r="CS130" s="76"/>
      <c r="CT130" s="76"/>
      <c r="CU130" s="76"/>
      <c r="CV130" s="76"/>
      <c r="CW130" s="76"/>
      <c r="CX130" s="76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</row>
    <row r="131" spans="1:147" s="22" customFormat="1" ht="19.5" customHeight="1" thickBot="1">
      <c r="A131"/>
      <c r="B131" s="107" t="s">
        <v>15</v>
      </c>
      <c r="C131" s="108"/>
      <c r="D131" s="109" t="s">
        <v>16</v>
      </c>
      <c r="E131" s="110"/>
      <c r="F131" s="110"/>
      <c r="G131" s="110"/>
      <c r="H131" s="110"/>
      <c r="I131" s="111"/>
      <c r="J131" s="81" t="s">
        <v>19</v>
      </c>
      <c r="K131" s="112"/>
      <c r="L131" s="112"/>
      <c r="M131" s="112"/>
      <c r="N131" s="113"/>
      <c r="O131" s="81" t="s">
        <v>62</v>
      </c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3"/>
      <c r="AW131" s="81" t="s">
        <v>23</v>
      </c>
      <c r="AX131" s="112"/>
      <c r="AY131" s="112"/>
      <c r="AZ131" s="112"/>
      <c r="BA131" s="113"/>
      <c r="BB131" s="81"/>
      <c r="BC131" s="82"/>
      <c r="BE131" s="41"/>
      <c r="BF131" s="41"/>
      <c r="BG131" s="41"/>
      <c r="BH131" s="41"/>
      <c r="BI131" s="41"/>
      <c r="BJ131" s="41"/>
      <c r="BK131" s="41"/>
      <c r="BL131" s="41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5"/>
      <c r="CD131" s="75"/>
      <c r="CE131" s="75"/>
      <c r="CF131" s="75"/>
      <c r="CG131" s="75"/>
      <c r="CH131" s="74"/>
      <c r="CI131" s="74"/>
      <c r="CJ131" s="75"/>
      <c r="CK131" s="75"/>
      <c r="CL131" s="75"/>
      <c r="CM131" s="75"/>
      <c r="CN131" s="75"/>
      <c r="CO131" s="75"/>
      <c r="CP131" s="75"/>
      <c r="CQ131" s="75"/>
      <c r="CR131" s="75"/>
      <c r="CS131" s="76"/>
      <c r="CT131" s="76"/>
      <c r="CU131" s="76"/>
      <c r="CV131" s="76"/>
      <c r="CW131" s="76"/>
      <c r="CX131" s="76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</row>
    <row r="132" spans="1:147" s="22" customFormat="1" ht="18" customHeight="1">
      <c r="A132"/>
      <c r="B132" s="83">
        <v>62</v>
      </c>
      <c r="C132" s="84"/>
      <c r="D132" s="83">
        <v>2</v>
      </c>
      <c r="E132" s="84"/>
      <c r="F132" s="84"/>
      <c r="G132" s="84"/>
      <c r="H132" s="84"/>
      <c r="I132" s="87"/>
      <c r="J132" s="89">
        <f>$J$128</f>
        <v>0.5659722222222222</v>
      </c>
      <c r="K132" s="90"/>
      <c r="L132" s="90"/>
      <c r="M132" s="90"/>
      <c r="N132" s="91"/>
      <c r="O132" s="95">
        <f>IF(ISBLANK(AZ99),"",IF($CC$55&gt;0,"Mannschaften gleich!",$D$114))</f>
      </c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14" t="s">
        <v>22</v>
      </c>
      <c r="AF132" s="96">
        <f>IF(ISBLANK(AZ100),"",IF($CG$56&gt;0,"Mannschaften gleich!",$AG$115))</f>
      </c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100"/>
      <c r="AW132" s="101"/>
      <c r="AX132" s="102"/>
      <c r="AY132" s="102" t="s">
        <v>21</v>
      </c>
      <c r="AZ132" s="102"/>
      <c r="BA132" s="105"/>
      <c r="BB132" s="84"/>
      <c r="BC132" s="87"/>
      <c r="BE132" s="41"/>
      <c r="BF132" s="41"/>
      <c r="BG132" s="41"/>
      <c r="BH132" s="41"/>
      <c r="BI132" s="41"/>
      <c r="BJ132" s="41"/>
      <c r="BK132" s="41"/>
      <c r="BL132" s="41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5"/>
      <c r="CD132" s="75"/>
      <c r="CE132" s="75"/>
      <c r="CF132" s="75"/>
      <c r="CG132" s="75"/>
      <c r="CH132" s="74"/>
      <c r="CI132" s="74"/>
      <c r="CJ132" s="75"/>
      <c r="CK132" s="75"/>
      <c r="CL132" s="75"/>
      <c r="CM132" s="75"/>
      <c r="CN132" s="75"/>
      <c r="CO132" s="75"/>
      <c r="CP132" s="75"/>
      <c r="CQ132" s="75"/>
      <c r="CR132" s="75"/>
      <c r="CS132" s="76"/>
      <c r="CT132" s="76"/>
      <c r="CU132" s="76"/>
      <c r="CV132" s="76"/>
      <c r="CW132" s="76"/>
      <c r="CX132" s="76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</row>
    <row r="133" spans="1:147" s="22" customFormat="1" ht="12" customHeight="1" thickBot="1">
      <c r="A133"/>
      <c r="B133" s="85"/>
      <c r="C133" s="86"/>
      <c r="D133" s="85"/>
      <c r="E133" s="86"/>
      <c r="F133" s="86"/>
      <c r="G133" s="86"/>
      <c r="H133" s="86"/>
      <c r="I133" s="88"/>
      <c r="J133" s="92"/>
      <c r="K133" s="93"/>
      <c r="L133" s="93"/>
      <c r="M133" s="93"/>
      <c r="N133" s="94"/>
      <c r="O133" s="97" t="s">
        <v>46</v>
      </c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24"/>
      <c r="AF133" s="98" t="s">
        <v>47</v>
      </c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9"/>
      <c r="AW133" s="103"/>
      <c r="AX133" s="104"/>
      <c r="AY133" s="104"/>
      <c r="AZ133" s="104"/>
      <c r="BA133" s="106"/>
      <c r="BB133" s="86"/>
      <c r="BC133" s="88"/>
      <c r="BE133" s="41"/>
      <c r="BF133" s="41"/>
      <c r="BG133" s="41"/>
      <c r="BH133" s="41"/>
      <c r="BI133" s="41"/>
      <c r="BJ133" s="41"/>
      <c r="BK133" s="41"/>
      <c r="BL133" s="41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5"/>
      <c r="CD133" s="75"/>
      <c r="CE133" s="75"/>
      <c r="CF133" s="75"/>
      <c r="CG133" s="75"/>
      <c r="CH133" s="74"/>
      <c r="CI133" s="74"/>
      <c r="CJ133" s="75"/>
      <c r="CK133" s="75"/>
      <c r="CL133" s="75"/>
      <c r="CM133" s="75"/>
      <c r="CN133" s="75"/>
      <c r="CO133" s="75"/>
      <c r="CP133" s="75"/>
      <c r="CQ133" s="75"/>
      <c r="CR133" s="75"/>
      <c r="CS133" s="76"/>
      <c r="CT133" s="76"/>
      <c r="CU133" s="76"/>
      <c r="CV133" s="76"/>
      <c r="CW133" s="76"/>
      <c r="CX133" s="76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</row>
    <row r="134" spans="7:147" s="2" customFormat="1" ht="6" customHeight="1" thickBot="1">
      <c r="G134" s="6"/>
      <c r="H134" s="28"/>
      <c r="I134" s="28"/>
      <c r="J134" s="28"/>
      <c r="K134" s="28"/>
      <c r="L134" s="28"/>
      <c r="M134" s="7"/>
      <c r="T134" s="6"/>
      <c r="U134" s="29"/>
      <c r="V134" s="29"/>
      <c r="W134" s="30"/>
      <c r="X134" s="31"/>
      <c r="Y134" s="31"/>
      <c r="Z134" s="31"/>
      <c r="AA134" s="31"/>
      <c r="AB134" s="31"/>
      <c r="AC134" s="7"/>
      <c r="AK134" s="6"/>
      <c r="AL134" s="31"/>
      <c r="AM134" s="31"/>
      <c r="AN134" s="31"/>
      <c r="AO134" s="31"/>
      <c r="AP134" s="31"/>
      <c r="AQ134" s="7"/>
      <c r="BE134" s="47"/>
      <c r="BF134" s="47"/>
      <c r="BG134" s="47"/>
      <c r="BH134" s="47"/>
      <c r="BI134" s="47"/>
      <c r="BJ134" s="47"/>
      <c r="BK134" s="47"/>
      <c r="BL134" s="4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8"/>
      <c r="CD134" s="78"/>
      <c r="CE134" s="78"/>
      <c r="CF134" s="78"/>
      <c r="CG134" s="78"/>
      <c r="CH134" s="77"/>
      <c r="CI134" s="77"/>
      <c r="CJ134" s="78"/>
      <c r="CK134" s="78"/>
      <c r="CL134" s="78"/>
      <c r="CM134" s="78"/>
      <c r="CN134" s="78"/>
      <c r="CO134" s="78"/>
      <c r="CP134" s="78"/>
      <c r="CQ134" s="78"/>
      <c r="CR134" s="78"/>
      <c r="CS134" s="79"/>
      <c r="CT134" s="79"/>
      <c r="CU134" s="79"/>
      <c r="CV134" s="79"/>
      <c r="CW134" s="79"/>
      <c r="CX134" s="7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</row>
    <row r="135" spans="1:147" s="22" customFormat="1" ht="19.5" customHeight="1" thickBot="1">
      <c r="A135"/>
      <c r="B135" s="107" t="s">
        <v>15</v>
      </c>
      <c r="C135" s="108"/>
      <c r="D135" s="109" t="s">
        <v>16</v>
      </c>
      <c r="E135" s="110"/>
      <c r="F135" s="110"/>
      <c r="G135" s="110"/>
      <c r="H135" s="110"/>
      <c r="I135" s="111"/>
      <c r="J135" s="81" t="s">
        <v>19</v>
      </c>
      <c r="K135" s="112"/>
      <c r="L135" s="112"/>
      <c r="M135" s="112"/>
      <c r="N135" s="113"/>
      <c r="O135" s="81" t="s">
        <v>63</v>
      </c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3"/>
      <c r="AW135" s="81" t="s">
        <v>23</v>
      </c>
      <c r="AX135" s="112"/>
      <c r="AY135" s="112"/>
      <c r="AZ135" s="112"/>
      <c r="BA135" s="113"/>
      <c r="BB135" s="81"/>
      <c r="BC135" s="82"/>
      <c r="BE135" s="41"/>
      <c r="BF135" s="41"/>
      <c r="BG135" s="41"/>
      <c r="BH135" s="41"/>
      <c r="BI135" s="41"/>
      <c r="BJ135" s="41"/>
      <c r="BK135" s="41"/>
      <c r="BL135" s="41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5"/>
      <c r="CD135" s="75"/>
      <c r="CE135" s="75"/>
      <c r="CF135" s="75"/>
      <c r="CG135" s="75"/>
      <c r="CH135" s="74"/>
      <c r="CI135" s="74"/>
      <c r="CJ135" s="75"/>
      <c r="CK135" s="75"/>
      <c r="CL135" s="75"/>
      <c r="CM135" s="75"/>
      <c r="CN135" s="75"/>
      <c r="CO135" s="75"/>
      <c r="CP135" s="75"/>
      <c r="CQ135" s="75"/>
      <c r="CR135" s="75"/>
      <c r="CS135" s="76"/>
      <c r="CT135" s="76"/>
      <c r="CU135" s="76"/>
      <c r="CV135" s="76"/>
      <c r="CW135" s="76"/>
      <c r="CX135" s="76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</row>
    <row r="136" spans="1:147" s="22" customFormat="1" ht="18" customHeight="1">
      <c r="A136"/>
      <c r="B136" s="83">
        <v>63</v>
      </c>
      <c r="C136" s="84"/>
      <c r="D136" s="83">
        <v>3</v>
      </c>
      <c r="E136" s="84"/>
      <c r="F136" s="84"/>
      <c r="G136" s="84"/>
      <c r="H136" s="84"/>
      <c r="I136" s="87"/>
      <c r="J136" s="89">
        <f>$J$128</f>
        <v>0.5659722222222222</v>
      </c>
      <c r="K136" s="90"/>
      <c r="L136" s="90"/>
      <c r="M136" s="90"/>
      <c r="N136" s="91"/>
      <c r="O136" s="95">
        <f>IF(ISBLANK(AZ98),"",IF(CG51&gt;0,"Mannschaften gleich!",$AG$106))</f>
      </c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14" t="s">
        <v>22</v>
      </c>
      <c r="AF136" s="96">
        <f>IF(ISBLANK(AZ97),"",IF($CC$52&gt;0,"Mannschaften gleich!",$D$107))</f>
      </c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100"/>
      <c r="AW136" s="101"/>
      <c r="AX136" s="102"/>
      <c r="AY136" s="102" t="s">
        <v>21</v>
      </c>
      <c r="AZ136" s="102"/>
      <c r="BA136" s="105"/>
      <c r="BB136" s="84"/>
      <c r="BC136" s="87"/>
      <c r="BE136" s="41"/>
      <c r="BF136" s="41"/>
      <c r="BG136" s="41"/>
      <c r="BH136" s="41"/>
      <c r="BI136" s="41"/>
      <c r="BJ136" s="41"/>
      <c r="BK136" s="41"/>
      <c r="BL136" s="41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5"/>
      <c r="CD136" s="75"/>
      <c r="CE136" s="75"/>
      <c r="CF136" s="75"/>
      <c r="CG136" s="75"/>
      <c r="CH136" s="74"/>
      <c r="CI136" s="74"/>
      <c r="CJ136" s="75"/>
      <c r="CK136" s="75"/>
      <c r="CL136" s="75"/>
      <c r="CM136" s="75"/>
      <c r="CN136" s="75"/>
      <c r="CO136" s="75"/>
      <c r="CP136" s="75"/>
      <c r="CQ136" s="75"/>
      <c r="CR136" s="75"/>
      <c r="CS136" s="76"/>
      <c r="CT136" s="76"/>
      <c r="CU136" s="76"/>
      <c r="CV136" s="76"/>
      <c r="CW136" s="76"/>
      <c r="CX136" s="76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</row>
    <row r="137" spans="1:147" s="22" customFormat="1" ht="12" customHeight="1" thickBot="1">
      <c r="A137"/>
      <c r="B137" s="85"/>
      <c r="C137" s="86"/>
      <c r="D137" s="85"/>
      <c r="E137" s="86"/>
      <c r="F137" s="86"/>
      <c r="G137" s="86"/>
      <c r="H137" s="86"/>
      <c r="I137" s="88"/>
      <c r="J137" s="92"/>
      <c r="K137" s="93"/>
      <c r="L137" s="93"/>
      <c r="M137" s="93"/>
      <c r="N137" s="94"/>
      <c r="O137" s="97" t="s">
        <v>43</v>
      </c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24"/>
      <c r="AF137" s="98" t="s">
        <v>50</v>
      </c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9"/>
      <c r="AW137" s="103"/>
      <c r="AX137" s="104"/>
      <c r="AY137" s="104"/>
      <c r="AZ137" s="104"/>
      <c r="BA137" s="106"/>
      <c r="BB137" s="86"/>
      <c r="BC137" s="88"/>
      <c r="BE137" s="41"/>
      <c r="BF137" s="41"/>
      <c r="BG137" s="41"/>
      <c r="BH137" s="41"/>
      <c r="BI137" s="41"/>
      <c r="BJ137" s="41"/>
      <c r="BK137" s="41"/>
      <c r="BL137" s="41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5"/>
      <c r="CD137" s="75"/>
      <c r="CE137" s="75"/>
      <c r="CF137" s="75"/>
      <c r="CG137" s="75"/>
      <c r="CH137" s="74"/>
      <c r="CI137" s="74"/>
      <c r="CJ137" s="75"/>
      <c r="CK137" s="75"/>
      <c r="CL137" s="75"/>
      <c r="CM137" s="75"/>
      <c r="CN137" s="75"/>
      <c r="CO137" s="75"/>
      <c r="CP137" s="75"/>
      <c r="CQ137" s="75"/>
      <c r="CR137" s="75"/>
      <c r="CS137" s="76"/>
      <c r="CT137" s="76"/>
      <c r="CU137" s="76"/>
      <c r="CV137" s="76"/>
      <c r="CW137" s="76"/>
      <c r="CX137" s="76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</row>
    <row r="138" spans="1:147" s="22" customFormat="1" ht="3.75" customHeight="1" thickBo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E138" s="41"/>
      <c r="BF138" s="41"/>
      <c r="BG138" s="41"/>
      <c r="BH138" s="41"/>
      <c r="BI138" s="41"/>
      <c r="BJ138" s="41"/>
      <c r="BK138" s="41"/>
      <c r="BL138" s="41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5"/>
      <c r="CD138" s="75"/>
      <c r="CE138" s="75"/>
      <c r="CF138" s="75"/>
      <c r="CG138" s="75"/>
      <c r="CH138" s="74"/>
      <c r="CI138" s="74"/>
      <c r="CJ138" s="75"/>
      <c r="CK138" s="75"/>
      <c r="CL138" s="75"/>
      <c r="CM138" s="75"/>
      <c r="CN138" s="75"/>
      <c r="CO138" s="75"/>
      <c r="CP138" s="75"/>
      <c r="CQ138" s="75"/>
      <c r="CR138" s="75"/>
      <c r="CS138" s="76"/>
      <c r="CT138" s="76"/>
      <c r="CU138" s="76"/>
      <c r="CV138" s="76"/>
      <c r="CW138" s="76"/>
      <c r="CX138" s="76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</row>
    <row r="139" spans="1:147" s="22" customFormat="1" ht="19.5" customHeight="1" thickBot="1">
      <c r="A139"/>
      <c r="B139" s="107" t="s">
        <v>15</v>
      </c>
      <c r="C139" s="108"/>
      <c r="D139" s="109" t="s">
        <v>16</v>
      </c>
      <c r="E139" s="110"/>
      <c r="F139" s="110"/>
      <c r="G139" s="110"/>
      <c r="H139" s="110"/>
      <c r="I139" s="111"/>
      <c r="J139" s="81" t="s">
        <v>19</v>
      </c>
      <c r="K139" s="112"/>
      <c r="L139" s="112"/>
      <c r="M139" s="112"/>
      <c r="N139" s="113"/>
      <c r="O139" s="81" t="s">
        <v>64</v>
      </c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3"/>
      <c r="AW139" s="81" t="s">
        <v>23</v>
      </c>
      <c r="AX139" s="112"/>
      <c r="AY139" s="112"/>
      <c r="AZ139" s="112"/>
      <c r="BA139" s="113"/>
      <c r="BB139" s="81"/>
      <c r="BC139" s="82"/>
      <c r="BE139" s="41"/>
      <c r="BF139" s="41"/>
      <c r="BG139" s="41"/>
      <c r="BH139" s="41"/>
      <c r="BI139" s="41"/>
      <c r="BJ139" s="41"/>
      <c r="BK139" s="41"/>
      <c r="BL139" s="41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5"/>
      <c r="CD139" s="75"/>
      <c r="CE139" s="75"/>
      <c r="CF139" s="75"/>
      <c r="CG139" s="75"/>
      <c r="CH139" s="74"/>
      <c r="CI139" s="74"/>
      <c r="CJ139" s="75"/>
      <c r="CK139" s="75"/>
      <c r="CL139" s="75"/>
      <c r="CM139" s="75"/>
      <c r="CN139" s="75"/>
      <c r="CO139" s="75"/>
      <c r="CP139" s="75"/>
      <c r="CQ139" s="75"/>
      <c r="CR139" s="75"/>
      <c r="CS139" s="76"/>
      <c r="CT139" s="76"/>
      <c r="CU139" s="76"/>
      <c r="CV139" s="76"/>
      <c r="CW139" s="76"/>
      <c r="CX139" s="76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</row>
    <row r="140" spans="1:147" s="22" customFormat="1" ht="18" customHeight="1">
      <c r="A140"/>
      <c r="B140" s="83">
        <v>64</v>
      </c>
      <c r="C140" s="84"/>
      <c r="D140" s="83">
        <v>4</v>
      </c>
      <c r="E140" s="84"/>
      <c r="F140" s="84"/>
      <c r="G140" s="84"/>
      <c r="H140" s="84"/>
      <c r="I140" s="87"/>
      <c r="J140" s="89">
        <f>$J$128</f>
        <v>0.5659722222222222</v>
      </c>
      <c r="K140" s="90"/>
      <c r="L140" s="90"/>
      <c r="M140" s="90"/>
      <c r="N140" s="91"/>
      <c r="O140" s="95">
        <f>IF(ISBLANK(AZ100),"",IF($CG$55&gt;0,"Mannschaften gleich!",$AG$114))</f>
      </c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14" t="s">
        <v>22</v>
      </c>
      <c r="AF140" s="96">
        <f>IF(ISBLANK(AZ99),"",IF($CC$56&gt;0,"Mannschaften gleich!",$D$115))</f>
      </c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100"/>
      <c r="AW140" s="101"/>
      <c r="AX140" s="102"/>
      <c r="AY140" s="102" t="s">
        <v>21</v>
      </c>
      <c r="AZ140" s="102"/>
      <c r="BA140" s="105"/>
      <c r="BB140" s="84"/>
      <c r="BC140" s="87"/>
      <c r="BE140" s="41"/>
      <c r="BF140" s="41"/>
      <c r="BG140" s="41"/>
      <c r="BH140" s="41"/>
      <c r="BI140" s="41"/>
      <c r="BJ140" s="41"/>
      <c r="BK140" s="41"/>
      <c r="BL140" s="41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5"/>
      <c r="CD140" s="75"/>
      <c r="CE140" s="75"/>
      <c r="CF140" s="75"/>
      <c r="CG140" s="75"/>
      <c r="CH140" s="74"/>
      <c r="CI140" s="74"/>
      <c r="CJ140" s="75"/>
      <c r="CK140" s="75"/>
      <c r="CL140" s="75"/>
      <c r="CM140" s="75"/>
      <c r="CN140" s="75"/>
      <c r="CO140" s="75"/>
      <c r="CP140" s="75"/>
      <c r="CQ140" s="75"/>
      <c r="CR140" s="75"/>
      <c r="CS140" s="76"/>
      <c r="CT140" s="76"/>
      <c r="CU140" s="76"/>
      <c r="CV140" s="76"/>
      <c r="CW140" s="76"/>
      <c r="CX140" s="76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</row>
    <row r="141" spans="1:147" s="22" customFormat="1" ht="12" customHeight="1" thickBot="1">
      <c r="A141"/>
      <c r="B141" s="85"/>
      <c r="C141" s="86"/>
      <c r="D141" s="85"/>
      <c r="E141" s="86"/>
      <c r="F141" s="86"/>
      <c r="G141" s="86"/>
      <c r="H141" s="86"/>
      <c r="I141" s="88"/>
      <c r="J141" s="92"/>
      <c r="K141" s="93"/>
      <c r="L141" s="93"/>
      <c r="M141" s="93"/>
      <c r="N141" s="94"/>
      <c r="O141" s="97" t="s">
        <v>49</v>
      </c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24"/>
      <c r="AF141" s="98" t="s">
        <v>44</v>
      </c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9"/>
      <c r="AW141" s="103"/>
      <c r="AX141" s="104"/>
      <c r="AY141" s="104"/>
      <c r="AZ141" s="104"/>
      <c r="BA141" s="106"/>
      <c r="BB141" s="86"/>
      <c r="BC141" s="88"/>
      <c r="BE141" s="41"/>
      <c r="BF141" s="41"/>
      <c r="BG141" s="41"/>
      <c r="BH141" s="41"/>
      <c r="BI141" s="41"/>
      <c r="BJ141" s="41"/>
      <c r="BK141" s="41"/>
      <c r="BL141" s="41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5"/>
      <c r="CD141" s="75"/>
      <c r="CE141" s="75"/>
      <c r="CF141" s="75"/>
      <c r="CG141" s="75"/>
      <c r="CH141" s="74"/>
      <c r="CI141" s="74"/>
      <c r="CJ141" s="75"/>
      <c r="CK141" s="75"/>
      <c r="CL141" s="75"/>
      <c r="CM141" s="75"/>
      <c r="CN141" s="75"/>
      <c r="CO141" s="75"/>
      <c r="CP141" s="75"/>
      <c r="CQ141" s="75"/>
      <c r="CR141" s="75"/>
      <c r="CS141" s="76"/>
      <c r="CT141" s="76"/>
      <c r="CU141" s="76"/>
      <c r="CV141" s="76"/>
      <c r="CW141" s="76"/>
      <c r="CX141" s="76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</row>
    <row r="142" spans="7:147" s="2" customFormat="1" ht="6" customHeight="1" thickBot="1">
      <c r="G142" s="6"/>
      <c r="H142" s="28"/>
      <c r="I142" s="28"/>
      <c r="J142" s="28"/>
      <c r="K142" s="28"/>
      <c r="L142" s="28"/>
      <c r="M142" s="7"/>
      <c r="T142" s="6"/>
      <c r="U142" s="29"/>
      <c r="V142" s="29"/>
      <c r="W142" s="30"/>
      <c r="X142" s="31"/>
      <c r="Y142" s="31"/>
      <c r="Z142" s="31"/>
      <c r="AA142" s="31"/>
      <c r="AB142" s="31"/>
      <c r="AC142" s="7"/>
      <c r="AK142" s="6"/>
      <c r="AL142" s="31"/>
      <c r="AM142" s="31"/>
      <c r="AN142" s="31"/>
      <c r="AO142" s="31"/>
      <c r="AP142" s="31"/>
      <c r="AQ142" s="7"/>
      <c r="BE142" s="47"/>
      <c r="BF142" s="47"/>
      <c r="BG142" s="47"/>
      <c r="BH142" s="47"/>
      <c r="BI142" s="47"/>
      <c r="BJ142" s="47"/>
      <c r="BK142" s="47"/>
      <c r="BL142" s="4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8"/>
      <c r="CD142" s="78"/>
      <c r="CE142" s="78"/>
      <c r="CF142" s="78"/>
      <c r="CG142" s="78"/>
      <c r="CH142" s="77"/>
      <c r="CI142" s="77"/>
      <c r="CJ142" s="78"/>
      <c r="CK142" s="78"/>
      <c r="CL142" s="78"/>
      <c r="CM142" s="78"/>
      <c r="CN142" s="78"/>
      <c r="CO142" s="78"/>
      <c r="CP142" s="78"/>
      <c r="CQ142" s="78"/>
      <c r="CR142" s="78"/>
      <c r="CS142" s="79"/>
      <c r="CT142" s="79"/>
      <c r="CU142" s="79"/>
      <c r="CV142" s="79"/>
      <c r="CW142" s="79"/>
      <c r="CX142" s="7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</row>
    <row r="143" spans="1:147" s="22" customFormat="1" ht="19.5" customHeight="1" thickBot="1">
      <c r="A143"/>
      <c r="B143" s="107" t="s">
        <v>15</v>
      </c>
      <c r="C143" s="108"/>
      <c r="D143" s="109" t="s">
        <v>16</v>
      </c>
      <c r="E143" s="110"/>
      <c r="F143" s="110"/>
      <c r="G143" s="110"/>
      <c r="H143" s="110"/>
      <c r="I143" s="111"/>
      <c r="J143" s="81" t="s">
        <v>19</v>
      </c>
      <c r="K143" s="112"/>
      <c r="L143" s="112"/>
      <c r="M143" s="112"/>
      <c r="N143" s="113"/>
      <c r="O143" s="81" t="s">
        <v>65</v>
      </c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3"/>
      <c r="AW143" s="81" t="s">
        <v>23</v>
      </c>
      <c r="AX143" s="112"/>
      <c r="AY143" s="112"/>
      <c r="AZ143" s="112"/>
      <c r="BA143" s="113"/>
      <c r="BB143" s="81"/>
      <c r="BC143" s="82"/>
      <c r="BE143" s="41"/>
      <c r="BF143" s="41"/>
      <c r="BG143" s="41"/>
      <c r="BH143" s="41"/>
      <c r="BI143" s="41"/>
      <c r="BJ143" s="41"/>
      <c r="BK143" s="41"/>
      <c r="BL143" s="41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5"/>
      <c r="CD143" s="75"/>
      <c r="CE143" s="75"/>
      <c r="CF143" s="75"/>
      <c r="CG143" s="75"/>
      <c r="CH143" s="74"/>
      <c r="CI143" s="74"/>
      <c r="CJ143" s="75"/>
      <c r="CK143" s="75"/>
      <c r="CL143" s="75"/>
      <c r="CM143" s="75"/>
      <c r="CN143" s="75"/>
      <c r="CO143" s="75"/>
      <c r="CP143" s="75"/>
      <c r="CQ143" s="75"/>
      <c r="CR143" s="75"/>
      <c r="CS143" s="76"/>
      <c r="CT143" s="76"/>
      <c r="CU143" s="76"/>
      <c r="CV143" s="76"/>
      <c r="CW143" s="76"/>
      <c r="CX143" s="76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</row>
    <row r="144" spans="1:147" s="22" customFormat="1" ht="18" customHeight="1">
      <c r="A144"/>
      <c r="B144" s="83">
        <v>65</v>
      </c>
      <c r="C144" s="84"/>
      <c r="D144" s="83">
        <v>1</v>
      </c>
      <c r="E144" s="84"/>
      <c r="F144" s="84"/>
      <c r="G144" s="84"/>
      <c r="H144" s="84"/>
      <c r="I144" s="87"/>
      <c r="J144" s="89">
        <f>$J$140+$U$125*$X$125+$AL$125</f>
        <v>0.5777777777777777</v>
      </c>
      <c r="K144" s="90"/>
      <c r="L144" s="90"/>
      <c r="M144" s="90"/>
      <c r="N144" s="91"/>
      <c r="O144" s="95">
        <f>IF(ISBLANK(AZ97),"",IF($CC$50&gt;0,"Mannschaften gleich!",$D$105))</f>
      </c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14" t="s">
        <v>22</v>
      </c>
      <c r="AF144" s="96">
        <f>IF(ISBLANK(AZ98),"",IF(CG53&gt;0,"Mannschaften gleich!",$AG$108))</f>
      </c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100"/>
      <c r="AW144" s="101"/>
      <c r="AX144" s="102"/>
      <c r="AY144" s="102" t="s">
        <v>21</v>
      </c>
      <c r="AZ144" s="102"/>
      <c r="BA144" s="105"/>
      <c r="BB144" s="84"/>
      <c r="BC144" s="87"/>
      <c r="BE144" s="41"/>
      <c r="BF144" s="41"/>
      <c r="BG144" s="41"/>
      <c r="BH144" s="41"/>
      <c r="BI144" s="41"/>
      <c r="BJ144" s="41"/>
      <c r="BK144" s="41"/>
      <c r="BL144" s="41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5"/>
      <c r="CD144" s="75"/>
      <c r="CE144" s="75"/>
      <c r="CF144" s="75"/>
      <c r="CG144" s="75"/>
      <c r="CH144" s="74"/>
      <c r="CI144" s="74"/>
      <c r="CJ144" s="75"/>
      <c r="CK144" s="75"/>
      <c r="CL144" s="75"/>
      <c r="CM144" s="75"/>
      <c r="CN144" s="75"/>
      <c r="CO144" s="75"/>
      <c r="CP144" s="75"/>
      <c r="CQ144" s="75"/>
      <c r="CR144" s="75"/>
      <c r="CS144" s="76"/>
      <c r="CT144" s="76"/>
      <c r="CU144" s="76"/>
      <c r="CV144" s="76"/>
      <c r="CW144" s="76"/>
      <c r="CX144" s="76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</row>
    <row r="145" spans="1:147" s="22" customFormat="1" ht="12" customHeight="1" thickBot="1">
      <c r="A145"/>
      <c r="B145" s="85"/>
      <c r="C145" s="86"/>
      <c r="D145" s="85"/>
      <c r="E145" s="86"/>
      <c r="F145" s="86"/>
      <c r="G145" s="86"/>
      <c r="H145" s="86"/>
      <c r="I145" s="88"/>
      <c r="J145" s="92"/>
      <c r="K145" s="93"/>
      <c r="L145" s="93"/>
      <c r="M145" s="93"/>
      <c r="N145" s="94"/>
      <c r="O145" s="97" t="s">
        <v>42</v>
      </c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24"/>
      <c r="AF145" s="98" t="s">
        <v>69</v>
      </c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9"/>
      <c r="AW145" s="103"/>
      <c r="AX145" s="104"/>
      <c r="AY145" s="104"/>
      <c r="AZ145" s="104"/>
      <c r="BA145" s="106"/>
      <c r="BB145" s="86"/>
      <c r="BC145" s="88"/>
      <c r="BE145" s="41"/>
      <c r="BF145" s="41"/>
      <c r="BG145" s="41"/>
      <c r="BH145" s="41"/>
      <c r="BI145" s="41"/>
      <c r="BJ145" s="41"/>
      <c r="BK145" s="41"/>
      <c r="BL145" s="41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5"/>
      <c r="CD145" s="75"/>
      <c r="CE145" s="75"/>
      <c r="CF145" s="75"/>
      <c r="CG145" s="75"/>
      <c r="CH145" s="74"/>
      <c r="CI145" s="74"/>
      <c r="CJ145" s="75"/>
      <c r="CK145" s="75"/>
      <c r="CL145" s="75"/>
      <c r="CM145" s="75"/>
      <c r="CN145" s="75"/>
      <c r="CO145" s="75"/>
      <c r="CP145" s="75"/>
      <c r="CQ145" s="75"/>
      <c r="CR145" s="75"/>
      <c r="CS145" s="76"/>
      <c r="CT145" s="76"/>
      <c r="CU145" s="76"/>
      <c r="CV145" s="76"/>
      <c r="CW145" s="76"/>
      <c r="CX145" s="76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</row>
    <row r="146" spans="1:147" s="22" customFormat="1" ht="3.75" customHeight="1" thickBo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E146" s="41"/>
      <c r="BF146" s="41"/>
      <c r="BG146" s="41"/>
      <c r="BH146" s="41"/>
      <c r="BI146" s="41"/>
      <c r="BJ146" s="41"/>
      <c r="BK146" s="41"/>
      <c r="BL146" s="41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5"/>
      <c r="CD146" s="75"/>
      <c r="CE146" s="75"/>
      <c r="CF146" s="75"/>
      <c r="CG146" s="75"/>
      <c r="CH146" s="74"/>
      <c r="CI146" s="74"/>
      <c r="CJ146" s="75"/>
      <c r="CK146" s="75"/>
      <c r="CL146" s="75"/>
      <c r="CM146" s="75"/>
      <c r="CN146" s="75"/>
      <c r="CO146" s="75"/>
      <c r="CP146" s="75"/>
      <c r="CQ146" s="75"/>
      <c r="CR146" s="75"/>
      <c r="CS146" s="76"/>
      <c r="CT146" s="76"/>
      <c r="CU146" s="76"/>
      <c r="CV146" s="76"/>
      <c r="CW146" s="76"/>
      <c r="CX146" s="76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</row>
    <row r="147" spans="1:147" s="22" customFormat="1" ht="19.5" customHeight="1" thickBot="1">
      <c r="A147"/>
      <c r="B147" s="107" t="s">
        <v>15</v>
      </c>
      <c r="C147" s="108"/>
      <c r="D147" s="109" t="s">
        <v>16</v>
      </c>
      <c r="E147" s="110"/>
      <c r="F147" s="110"/>
      <c r="G147" s="110"/>
      <c r="H147" s="110"/>
      <c r="I147" s="111"/>
      <c r="J147" s="81" t="s">
        <v>19</v>
      </c>
      <c r="K147" s="112"/>
      <c r="L147" s="112"/>
      <c r="M147" s="112"/>
      <c r="N147" s="113"/>
      <c r="O147" s="81" t="s">
        <v>66</v>
      </c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3"/>
      <c r="AW147" s="81" t="s">
        <v>23</v>
      </c>
      <c r="AX147" s="112"/>
      <c r="AY147" s="112"/>
      <c r="AZ147" s="112"/>
      <c r="BA147" s="113"/>
      <c r="BB147" s="81"/>
      <c r="BC147" s="82"/>
      <c r="BE147" s="41"/>
      <c r="BF147" s="41"/>
      <c r="BG147" s="41"/>
      <c r="BH147" s="41"/>
      <c r="BI147" s="41"/>
      <c r="BJ147" s="41"/>
      <c r="BK147" s="41"/>
      <c r="BL147" s="41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5"/>
      <c r="CD147" s="75"/>
      <c r="CE147" s="75"/>
      <c r="CF147" s="75"/>
      <c r="CG147" s="75"/>
      <c r="CH147" s="74"/>
      <c r="CI147" s="74"/>
      <c r="CJ147" s="75"/>
      <c r="CK147" s="75"/>
      <c r="CL147" s="75"/>
      <c r="CM147" s="75"/>
      <c r="CN147" s="75"/>
      <c r="CO147" s="75"/>
      <c r="CP147" s="75"/>
      <c r="CQ147" s="75"/>
      <c r="CR147" s="75"/>
      <c r="CS147" s="76"/>
      <c r="CT147" s="76"/>
      <c r="CU147" s="76"/>
      <c r="CV147" s="76"/>
      <c r="CW147" s="76"/>
      <c r="CX147" s="76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</row>
    <row r="148" spans="1:147" s="22" customFormat="1" ht="18" customHeight="1">
      <c r="A148"/>
      <c r="B148" s="83">
        <v>66</v>
      </c>
      <c r="C148" s="84"/>
      <c r="D148" s="83">
        <v>2</v>
      </c>
      <c r="E148" s="84"/>
      <c r="F148" s="84"/>
      <c r="G148" s="84"/>
      <c r="H148" s="84"/>
      <c r="I148" s="87"/>
      <c r="J148" s="89">
        <f>$J$144</f>
        <v>0.5777777777777777</v>
      </c>
      <c r="K148" s="90"/>
      <c r="L148" s="90"/>
      <c r="M148" s="90"/>
      <c r="N148" s="91"/>
      <c r="O148" s="95">
        <f>IF(ISBLANK(AZ99),"",IF($CC$54&gt;0,"Mannschaften gleich!",$D$113))</f>
      </c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14" t="s">
        <v>22</v>
      </c>
      <c r="AF148" s="96">
        <f>IF(ISBLANK(AZ100),"",IF($CG$57&gt;0,"Mannschaften gleich!",$AG$116))</f>
      </c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100"/>
      <c r="AW148" s="101"/>
      <c r="AX148" s="102"/>
      <c r="AY148" s="102" t="s">
        <v>21</v>
      </c>
      <c r="AZ148" s="102"/>
      <c r="BA148" s="105"/>
      <c r="BB148" s="84"/>
      <c r="BC148" s="87"/>
      <c r="BE148" s="41"/>
      <c r="BF148" s="41"/>
      <c r="BG148" s="41"/>
      <c r="BH148" s="41"/>
      <c r="BI148" s="41"/>
      <c r="BJ148" s="41"/>
      <c r="BK148" s="41"/>
      <c r="BL148" s="41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5"/>
      <c r="CD148" s="75"/>
      <c r="CE148" s="75"/>
      <c r="CF148" s="75"/>
      <c r="CG148" s="75"/>
      <c r="CH148" s="74"/>
      <c r="CI148" s="74"/>
      <c r="CJ148" s="75"/>
      <c r="CK148" s="75"/>
      <c r="CL148" s="75"/>
      <c r="CM148" s="75"/>
      <c r="CN148" s="75"/>
      <c r="CO148" s="75"/>
      <c r="CP148" s="75"/>
      <c r="CQ148" s="75"/>
      <c r="CR148" s="75"/>
      <c r="CS148" s="76"/>
      <c r="CT148" s="76"/>
      <c r="CU148" s="76"/>
      <c r="CV148" s="76"/>
      <c r="CW148" s="76"/>
      <c r="CX148" s="76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</row>
    <row r="149" spans="1:147" s="22" customFormat="1" ht="12" customHeight="1" thickBot="1">
      <c r="A149"/>
      <c r="B149" s="85"/>
      <c r="C149" s="86"/>
      <c r="D149" s="85"/>
      <c r="E149" s="86"/>
      <c r="F149" s="86"/>
      <c r="G149" s="86"/>
      <c r="H149" s="86"/>
      <c r="I149" s="88"/>
      <c r="J149" s="92"/>
      <c r="K149" s="93"/>
      <c r="L149" s="93"/>
      <c r="M149" s="93"/>
      <c r="N149" s="94"/>
      <c r="O149" s="97" t="s">
        <v>48</v>
      </c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24"/>
      <c r="AF149" s="98" t="s">
        <v>71</v>
      </c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9"/>
      <c r="AW149" s="103"/>
      <c r="AX149" s="104"/>
      <c r="AY149" s="104"/>
      <c r="AZ149" s="104"/>
      <c r="BA149" s="106"/>
      <c r="BB149" s="86"/>
      <c r="BC149" s="88"/>
      <c r="BE149" s="41"/>
      <c r="BF149" s="41"/>
      <c r="BG149" s="41"/>
      <c r="BH149" s="41"/>
      <c r="BI149" s="41"/>
      <c r="BJ149" s="41"/>
      <c r="BK149" s="41"/>
      <c r="BL149" s="41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5"/>
      <c r="CD149" s="75"/>
      <c r="CE149" s="75"/>
      <c r="CF149" s="75"/>
      <c r="CG149" s="75"/>
      <c r="CH149" s="74"/>
      <c r="CI149" s="74"/>
      <c r="CJ149" s="75"/>
      <c r="CK149" s="75"/>
      <c r="CL149" s="75"/>
      <c r="CM149" s="75"/>
      <c r="CN149" s="75"/>
      <c r="CO149" s="75"/>
      <c r="CP149" s="75"/>
      <c r="CQ149" s="75"/>
      <c r="CR149" s="75"/>
      <c r="CS149" s="76"/>
      <c r="CT149" s="76"/>
      <c r="CU149" s="76"/>
      <c r="CV149" s="76"/>
      <c r="CW149" s="76"/>
      <c r="CX149" s="76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</row>
    <row r="150" spans="7:147" s="2" customFormat="1" ht="6" customHeight="1" thickBot="1">
      <c r="G150" s="6"/>
      <c r="H150" s="28"/>
      <c r="I150" s="28"/>
      <c r="J150" s="28"/>
      <c r="K150" s="28"/>
      <c r="L150" s="28"/>
      <c r="M150" s="7"/>
      <c r="T150" s="6"/>
      <c r="U150" s="29"/>
      <c r="V150" s="29"/>
      <c r="W150" s="30"/>
      <c r="X150" s="31"/>
      <c r="Y150" s="31"/>
      <c r="Z150" s="31"/>
      <c r="AA150" s="31"/>
      <c r="AB150" s="31"/>
      <c r="AC150" s="7"/>
      <c r="AK150" s="6"/>
      <c r="AL150" s="31"/>
      <c r="AM150" s="31"/>
      <c r="AN150" s="31"/>
      <c r="AO150" s="31"/>
      <c r="AP150" s="31"/>
      <c r="AQ150" s="7"/>
      <c r="BE150" s="47"/>
      <c r="BF150" s="47"/>
      <c r="BG150" s="47"/>
      <c r="BH150" s="47"/>
      <c r="BI150" s="47"/>
      <c r="BJ150" s="47"/>
      <c r="BK150" s="47"/>
      <c r="BL150" s="4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8"/>
      <c r="CD150" s="78"/>
      <c r="CE150" s="78"/>
      <c r="CF150" s="78"/>
      <c r="CG150" s="78"/>
      <c r="CH150" s="77"/>
      <c r="CI150" s="77"/>
      <c r="CJ150" s="78"/>
      <c r="CK150" s="78"/>
      <c r="CL150" s="78"/>
      <c r="CM150" s="78"/>
      <c r="CN150" s="78"/>
      <c r="CO150" s="78"/>
      <c r="CP150" s="78"/>
      <c r="CQ150" s="78"/>
      <c r="CR150" s="78"/>
      <c r="CS150" s="79"/>
      <c r="CT150" s="79"/>
      <c r="CU150" s="79"/>
      <c r="CV150" s="79"/>
      <c r="CW150" s="79"/>
      <c r="CX150" s="7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</row>
    <row r="151" spans="1:147" s="22" customFormat="1" ht="19.5" customHeight="1" thickBot="1">
      <c r="A151"/>
      <c r="B151" s="107" t="s">
        <v>15</v>
      </c>
      <c r="C151" s="108"/>
      <c r="D151" s="109" t="s">
        <v>16</v>
      </c>
      <c r="E151" s="110"/>
      <c r="F151" s="110"/>
      <c r="G151" s="110"/>
      <c r="H151" s="110"/>
      <c r="I151" s="111"/>
      <c r="J151" s="81" t="s">
        <v>19</v>
      </c>
      <c r="K151" s="112"/>
      <c r="L151" s="112"/>
      <c r="M151" s="112"/>
      <c r="N151" s="113"/>
      <c r="O151" s="81" t="s">
        <v>67</v>
      </c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3"/>
      <c r="AW151" s="81" t="s">
        <v>23</v>
      </c>
      <c r="AX151" s="112"/>
      <c r="AY151" s="112"/>
      <c r="AZ151" s="112"/>
      <c r="BA151" s="113"/>
      <c r="BB151" s="81"/>
      <c r="BC151" s="82"/>
      <c r="BE151" s="41"/>
      <c r="BF151" s="41"/>
      <c r="BG151" s="41"/>
      <c r="BH151" s="41"/>
      <c r="BI151" s="41"/>
      <c r="BJ151" s="41"/>
      <c r="BK151" s="41"/>
      <c r="BL151" s="41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5"/>
      <c r="CD151" s="75"/>
      <c r="CE151" s="75"/>
      <c r="CF151" s="75"/>
      <c r="CG151" s="75"/>
      <c r="CH151" s="74"/>
      <c r="CI151" s="74"/>
      <c r="CJ151" s="75"/>
      <c r="CK151" s="75"/>
      <c r="CL151" s="75"/>
      <c r="CM151" s="75"/>
      <c r="CN151" s="75"/>
      <c r="CO151" s="75"/>
      <c r="CP151" s="75"/>
      <c r="CQ151" s="75"/>
      <c r="CR151" s="75"/>
      <c r="CS151" s="76"/>
      <c r="CT151" s="76"/>
      <c r="CU151" s="76"/>
      <c r="CV151" s="76"/>
      <c r="CW151" s="76"/>
      <c r="CX151" s="76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</row>
    <row r="152" spans="1:147" s="22" customFormat="1" ht="18" customHeight="1">
      <c r="A152"/>
      <c r="B152" s="83">
        <v>67</v>
      </c>
      <c r="C152" s="84"/>
      <c r="D152" s="83">
        <v>3</v>
      </c>
      <c r="E152" s="84"/>
      <c r="F152" s="84"/>
      <c r="G152" s="84"/>
      <c r="H152" s="84"/>
      <c r="I152" s="87"/>
      <c r="J152" s="89">
        <f>$J$144</f>
        <v>0.5777777777777777</v>
      </c>
      <c r="K152" s="90"/>
      <c r="L152" s="90"/>
      <c r="M152" s="90"/>
      <c r="N152" s="91"/>
      <c r="O152" s="95">
        <f>IF(ISBLANK(AZ98),"",IF(CG50&gt;0,"Mannschaften gleich!",$AG$105))</f>
      </c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14" t="s">
        <v>22</v>
      </c>
      <c r="AF152" s="96">
        <f>IF(ISBLANK(AZ97),"",IF($CC$53&gt;0,"Mannschaften gleich!",$D$108))</f>
      </c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100"/>
      <c r="AW152" s="101"/>
      <c r="AX152" s="102"/>
      <c r="AY152" s="102" t="s">
        <v>21</v>
      </c>
      <c r="AZ152" s="102"/>
      <c r="BA152" s="105"/>
      <c r="BB152" s="84"/>
      <c r="BC152" s="87"/>
      <c r="BE152" s="41"/>
      <c r="BF152" s="41"/>
      <c r="BG152" s="41"/>
      <c r="BH152" s="41"/>
      <c r="BI152" s="41"/>
      <c r="BJ152" s="41"/>
      <c r="BK152" s="41"/>
      <c r="BL152" s="41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5"/>
      <c r="CD152" s="75"/>
      <c r="CE152" s="75"/>
      <c r="CF152" s="75"/>
      <c r="CG152" s="75"/>
      <c r="CH152" s="74"/>
      <c r="CI152" s="74"/>
      <c r="CJ152" s="75"/>
      <c r="CK152" s="75"/>
      <c r="CL152" s="75"/>
      <c r="CM152" s="75"/>
      <c r="CN152" s="75"/>
      <c r="CO152" s="75"/>
      <c r="CP152" s="75"/>
      <c r="CQ152" s="75"/>
      <c r="CR152" s="75"/>
      <c r="CS152" s="76"/>
      <c r="CT152" s="76"/>
      <c r="CU152" s="76"/>
      <c r="CV152" s="76"/>
      <c r="CW152" s="76"/>
      <c r="CX152" s="76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</row>
    <row r="153" spans="1:147" s="22" customFormat="1" ht="12" customHeight="1" thickBot="1">
      <c r="A153"/>
      <c r="B153" s="85"/>
      <c r="C153" s="86"/>
      <c r="D153" s="85"/>
      <c r="E153" s="86"/>
      <c r="F153" s="86"/>
      <c r="G153" s="86"/>
      <c r="H153" s="86"/>
      <c r="I153" s="88"/>
      <c r="J153" s="92"/>
      <c r="K153" s="93"/>
      <c r="L153" s="93"/>
      <c r="M153" s="93"/>
      <c r="N153" s="94"/>
      <c r="O153" s="97" t="s">
        <v>45</v>
      </c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24"/>
      <c r="AF153" s="98" t="s">
        <v>70</v>
      </c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9"/>
      <c r="AW153" s="103"/>
      <c r="AX153" s="104"/>
      <c r="AY153" s="104"/>
      <c r="AZ153" s="104"/>
      <c r="BA153" s="106"/>
      <c r="BB153" s="86"/>
      <c r="BC153" s="88"/>
      <c r="BE153" s="41"/>
      <c r="BF153" s="41"/>
      <c r="BG153" s="41"/>
      <c r="BH153" s="41"/>
      <c r="BI153" s="41"/>
      <c r="BJ153" s="41"/>
      <c r="BK153" s="41"/>
      <c r="BL153" s="41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5"/>
      <c r="CD153" s="75"/>
      <c r="CE153" s="75"/>
      <c r="CF153" s="75"/>
      <c r="CG153" s="75"/>
      <c r="CH153" s="74"/>
      <c r="CI153" s="74"/>
      <c r="CJ153" s="75"/>
      <c r="CK153" s="75"/>
      <c r="CL153" s="75"/>
      <c r="CM153" s="75"/>
      <c r="CN153" s="75"/>
      <c r="CO153" s="75"/>
      <c r="CP153" s="75"/>
      <c r="CQ153" s="75"/>
      <c r="CR153" s="75"/>
      <c r="CS153" s="76"/>
      <c r="CT153" s="76"/>
      <c r="CU153" s="76"/>
      <c r="CV153" s="76"/>
      <c r="CW153" s="76"/>
      <c r="CX153" s="76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</row>
    <row r="154" spans="1:147" s="22" customFormat="1" ht="3.75" customHeight="1" thickBo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E154" s="41"/>
      <c r="BF154" s="41"/>
      <c r="BG154" s="41"/>
      <c r="BH154" s="41"/>
      <c r="BI154" s="41"/>
      <c r="BJ154" s="41"/>
      <c r="BK154" s="41"/>
      <c r="BL154" s="41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5"/>
      <c r="CD154" s="75"/>
      <c r="CE154" s="75"/>
      <c r="CF154" s="75"/>
      <c r="CG154" s="75"/>
      <c r="CH154" s="74"/>
      <c r="CI154" s="74"/>
      <c r="CJ154" s="75"/>
      <c r="CK154" s="75"/>
      <c r="CL154" s="75"/>
      <c r="CM154" s="75"/>
      <c r="CN154" s="75"/>
      <c r="CO154" s="75"/>
      <c r="CP154" s="75"/>
      <c r="CQ154" s="75"/>
      <c r="CR154" s="75"/>
      <c r="CS154" s="76"/>
      <c r="CT154" s="76"/>
      <c r="CU154" s="76"/>
      <c r="CV154" s="76"/>
      <c r="CW154" s="76"/>
      <c r="CX154" s="76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</row>
    <row r="155" spans="1:147" s="22" customFormat="1" ht="19.5" customHeight="1" thickBot="1">
      <c r="A155"/>
      <c r="B155" s="107" t="s">
        <v>15</v>
      </c>
      <c r="C155" s="108"/>
      <c r="D155" s="109" t="s">
        <v>16</v>
      </c>
      <c r="E155" s="110"/>
      <c r="F155" s="110"/>
      <c r="G155" s="110"/>
      <c r="H155" s="110"/>
      <c r="I155" s="111"/>
      <c r="J155" s="81" t="s">
        <v>19</v>
      </c>
      <c r="K155" s="112"/>
      <c r="L155" s="112"/>
      <c r="M155" s="112"/>
      <c r="N155" s="113"/>
      <c r="O155" s="81" t="s">
        <v>68</v>
      </c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3"/>
      <c r="AW155" s="81" t="s">
        <v>23</v>
      </c>
      <c r="AX155" s="112"/>
      <c r="AY155" s="112"/>
      <c r="AZ155" s="112"/>
      <c r="BA155" s="113"/>
      <c r="BB155" s="81"/>
      <c r="BC155" s="82"/>
      <c r="BE155" s="41"/>
      <c r="BF155" s="41"/>
      <c r="BG155" s="41"/>
      <c r="BH155" s="41"/>
      <c r="BI155" s="41"/>
      <c r="BJ155" s="41"/>
      <c r="BK155" s="41"/>
      <c r="BL155" s="41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5"/>
      <c r="CD155" s="75"/>
      <c r="CE155" s="75"/>
      <c r="CF155" s="75"/>
      <c r="CG155" s="75"/>
      <c r="CH155" s="74"/>
      <c r="CI155" s="74"/>
      <c r="CJ155" s="75"/>
      <c r="CK155" s="75"/>
      <c r="CL155" s="75"/>
      <c r="CM155" s="75"/>
      <c r="CN155" s="75"/>
      <c r="CO155" s="75"/>
      <c r="CP155" s="75"/>
      <c r="CQ155" s="75"/>
      <c r="CR155" s="75"/>
      <c r="CS155" s="76"/>
      <c r="CT155" s="76"/>
      <c r="CU155" s="76"/>
      <c r="CV155" s="76"/>
      <c r="CW155" s="76"/>
      <c r="CX155" s="76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</row>
    <row r="156" spans="1:147" s="22" customFormat="1" ht="18" customHeight="1">
      <c r="A156"/>
      <c r="B156" s="83">
        <v>68</v>
      </c>
      <c r="C156" s="84"/>
      <c r="D156" s="83">
        <v>4</v>
      </c>
      <c r="E156" s="84"/>
      <c r="F156" s="84"/>
      <c r="G156" s="84"/>
      <c r="H156" s="84"/>
      <c r="I156" s="87"/>
      <c r="J156" s="89">
        <f>$J$144</f>
        <v>0.5777777777777777</v>
      </c>
      <c r="K156" s="90"/>
      <c r="L156" s="90"/>
      <c r="M156" s="90"/>
      <c r="N156" s="91"/>
      <c r="O156" s="95">
        <f>IF(ISBLANK(AZ100),"",IF($CG$54&gt;0,"Mannschaften gleich!",$AG$113))</f>
      </c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14" t="s">
        <v>22</v>
      </c>
      <c r="AF156" s="96">
        <f>IF(ISBLANK(AZ99),"",IF($CC$57&gt;0,"Mannschaften gleich!",$D$116))</f>
      </c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100"/>
      <c r="AW156" s="101"/>
      <c r="AX156" s="102"/>
      <c r="AY156" s="102" t="s">
        <v>21</v>
      </c>
      <c r="AZ156" s="102"/>
      <c r="BA156" s="105"/>
      <c r="BB156" s="84"/>
      <c r="BC156" s="87"/>
      <c r="BE156" s="41"/>
      <c r="BF156" s="41"/>
      <c r="BG156" s="41"/>
      <c r="BH156" s="41"/>
      <c r="BI156" s="41"/>
      <c r="BJ156" s="41"/>
      <c r="BK156" s="41"/>
      <c r="BL156" s="41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5"/>
      <c r="CD156" s="75"/>
      <c r="CE156" s="75"/>
      <c r="CF156" s="75"/>
      <c r="CG156" s="75"/>
      <c r="CH156" s="74"/>
      <c r="CI156" s="74"/>
      <c r="CJ156" s="75"/>
      <c r="CK156" s="75"/>
      <c r="CL156" s="75"/>
      <c r="CM156" s="75"/>
      <c r="CN156" s="75"/>
      <c r="CO156" s="75"/>
      <c r="CP156" s="75"/>
      <c r="CQ156" s="75"/>
      <c r="CR156" s="75"/>
      <c r="CS156" s="76"/>
      <c r="CT156" s="76"/>
      <c r="CU156" s="76"/>
      <c r="CV156" s="76"/>
      <c r="CW156" s="76"/>
      <c r="CX156" s="76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</row>
    <row r="157" spans="1:147" s="22" customFormat="1" ht="12" customHeight="1" thickBot="1">
      <c r="A157"/>
      <c r="B157" s="85"/>
      <c r="C157" s="86"/>
      <c r="D157" s="85"/>
      <c r="E157" s="86"/>
      <c r="F157" s="86"/>
      <c r="G157" s="86"/>
      <c r="H157" s="86"/>
      <c r="I157" s="88"/>
      <c r="J157" s="92"/>
      <c r="K157" s="93"/>
      <c r="L157" s="93"/>
      <c r="M157" s="93"/>
      <c r="N157" s="94"/>
      <c r="O157" s="97" t="s">
        <v>51</v>
      </c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24"/>
      <c r="AF157" s="98" t="s">
        <v>72</v>
      </c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9"/>
      <c r="AW157" s="103"/>
      <c r="AX157" s="104"/>
      <c r="AY157" s="104"/>
      <c r="AZ157" s="104"/>
      <c r="BA157" s="106"/>
      <c r="BB157" s="86"/>
      <c r="BC157" s="88"/>
      <c r="BE157" s="41"/>
      <c r="BF157" s="41"/>
      <c r="BG157" s="41"/>
      <c r="BH157" s="41"/>
      <c r="BI157" s="41"/>
      <c r="BJ157" s="41"/>
      <c r="BK157" s="41"/>
      <c r="BL157" s="41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5"/>
      <c r="CD157" s="75"/>
      <c r="CE157" s="75"/>
      <c r="CF157" s="75"/>
      <c r="CG157" s="75"/>
      <c r="CH157" s="74"/>
      <c r="CI157" s="74"/>
      <c r="CJ157" s="75"/>
      <c r="CK157" s="75"/>
      <c r="CL157" s="75"/>
      <c r="CM157" s="75"/>
      <c r="CN157" s="75"/>
      <c r="CO157" s="75"/>
      <c r="CP157" s="75"/>
      <c r="CQ157" s="75"/>
      <c r="CR157" s="75"/>
      <c r="CS157" s="76"/>
      <c r="CT157" s="76"/>
      <c r="CU157" s="76"/>
      <c r="CV157" s="76"/>
      <c r="CW157" s="76"/>
      <c r="CX157" s="76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</row>
    <row r="158" spans="1:147" s="22" customFormat="1" ht="12" customHeight="1">
      <c r="A158"/>
      <c r="B158" s="18"/>
      <c r="C158" s="18"/>
      <c r="D158" s="18"/>
      <c r="E158" s="18"/>
      <c r="F158" s="18"/>
      <c r="G158" s="18"/>
      <c r="H158" s="18"/>
      <c r="I158" s="18"/>
      <c r="J158" s="33"/>
      <c r="K158" s="33"/>
      <c r="L158" s="33"/>
      <c r="M158" s="33"/>
      <c r="N158" s="33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5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21"/>
      <c r="AX158" s="21"/>
      <c r="AY158" s="21"/>
      <c r="AZ158" s="21"/>
      <c r="BA158" s="21"/>
      <c r="BB158" s="18"/>
      <c r="BC158" s="18"/>
      <c r="BE158" s="41"/>
      <c r="BF158" s="41"/>
      <c r="BG158" s="41"/>
      <c r="BH158" s="41"/>
      <c r="BI158" s="41"/>
      <c r="BJ158" s="41"/>
      <c r="BK158" s="41"/>
      <c r="BL158" s="41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5"/>
      <c r="CD158" s="75"/>
      <c r="CE158" s="75"/>
      <c r="CF158" s="75"/>
      <c r="CG158" s="75"/>
      <c r="CH158" s="74"/>
      <c r="CI158" s="74"/>
      <c r="CJ158" s="75"/>
      <c r="CK158" s="75"/>
      <c r="CL158" s="75"/>
      <c r="CM158" s="75"/>
      <c r="CN158" s="75"/>
      <c r="CO158" s="75"/>
      <c r="CP158" s="75"/>
      <c r="CQ158" s="75"/>
      <c r="CR158" s="75"/>
      <c r="CS158" s="76"/>
      <c r="CT158" s="76"/>
      <c r="CU158" s="76"/>
      <c r="CV158" s="76"/>
      <c r="CW158" s="76"/>
      <c r="CX158" s="76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</row>
    <row r="159" spans="1:147" s="22" customFormat="1" ht="12.75">
      <c r="A159"/>
      <c r="B159" s="1" t="s">
        <v>73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56"/>
      <c r="BV159" s="41"/>
      <c r="BW159" s="56"/>
      <c r="BX159" s="41"/>
      <c r="BY159" s="41"/>
      <c r="BZ159" s="41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</row>
    <row r="160" spans="1:147" s="22" customFormat="1" ht="8.2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56"/>
      <c r="BV160" s="41"/>
      <c r="BW160" s="56"/>
      <c r="BX160" s="41"/>
      <c r="BY160" s="41"/>
      <c r="BZ160" s="41"/>
      <c r="CA160" s="41"/>
      <c r="CB160" s="41"/>
      <c r="CC160" s="42"/>
      <c r="CD160" s="42"/>
      <c r="CE160" s="42"/>
      <c r="CF160" s="42"/>
      <c r="CG160" s="42"/>
      <c r="CH160" s="41"/>
      <c r="CI160" s="41"/>
      <c r="CJ160" s="42"/>
      <c r="CK160" s="42"/>
      <c r="CL160" s="42"/>
      <c r="CM160" s="42"/>
      <c r="CN160" s="42"/>
      <c r="CO160" s="42"/>
      <c r="CP160" s="42"/>
      <c r="CQ160" s="42"/>
      <c r="CR160" s="42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</row>
    <row r="161" spans="7:147" s="2" customFormat="1" ht="15.75">
      <c r="G161" s="6" t="s">
        <v>3</v>
      </c>
      <c r="H161" s="218">
        <v>0.5902777777777778</v>
      </c>
      <c r="I161" s="218"/>
      <c r="J161" s="218"/>
      <c r="K161" s="218"/>
      <c r="L161" s="218"/>
      <c r="M161" s="7" t="s">
        <v>4</v>
      </c>
      <c r="T161" s="6" t="s">
        <v>5</v>
      </c>
      <c r="U161" s="223">
        <v>1</v>
      </c>
      <c r="V161" s="223"/>
      <c r="W161" s="17" t="s">
        <v>30</v>
      </c>
      <c r="X161" s="217">
        <v>0.010416666666666666</v>
      </c>
      <c r="Y161" s="217"/>
      <c r="Z161" s="217"/>
      <c r="AA161" s="217"/>
      <c r="AB161" s="217"/>
      <c r="AC161" s="7" t="s">
        <v>6</v>
      </c>
      <c r="AK161" s="6" t="s">
        <v>7</v>
      </c>
      <c r="AL161" s="217">
        <v>0.001388888888888889</v>
      </c>
      <c r="AM161" s="217"/>
      <c r="AN161" s="217"/>
      <c r="AO161" s="217"/>
      <c r="AP161" s="217"/>
      <c r="AQ161" s="7" t="s">
        <v>6</v>
      </c>
      <c r="BE161" s="47"/>
      <c r="BF161" s="47"/>
      <c r="BG161" s="47"/>
      <c r="BH161" s="47"/>
      <c r="BI161" s="47"/>
      <c r="BJ161" s="47"/>
      <c r="BK161" s="47"/>
      <c r="BL161" s="4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8"/>
      <c r="CD161" s="78"/>
      <c r="CE161" s="78"/>
      <c r="CF161" s="78"/>
      <c r="CG161" s="78"/>
      <c r="CH161" s="77"/>
      <c r="CI161" s="77"/>
      <c r="CJ161" s="78"/>
      <c r="CK161" s="78"/>
      <c r="CL161" s="78"/>
      <c r="CM161" s="78"/>
      <c r="CN161" s="78"/>
      <c r="CO161" s="78"/>
      <c r="CP161" s="78"/>
      <c r="CQ161" s="78"/>
      <c r="CR161" s="78"/>
      <c r="CS161" s="79"/>
      <c r="CT161" s="79"/>
      <c r="CU161" s="79"/>
      <c r="CV161" s="79"/>
      <c r="CW161" s="79"/>
      <c r="CX161" s="7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</row>
    <row r="162" spans="1:147" s="22" customFormat="1" ht="12" customHeight="1" thickBo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E162" s="41"/>
      <c r="BF162" s="41"/>
      <c r="BG162" s="41"/>
      <c r="BH162" s="41"/>
      <c r="BI162" s="41"/>
      <c r="BJ162" s="41"/>
      <c r="BK162" s="41"/>
      <c r="BL162" s="41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5"/>
      <c r="CD162" s="75"/>
      <c r="CE162" s="75"/>
      <c r="CF162" s="75"/>
      <c r="CG162" s="75"/>
      <c r="CH162" s="74"/>
      <c r="CI162" s="74"/>
      <c r="CJ162" s="75"/>
      <c r="CK162" s="75"/>
      <c r="CL162" s="75"/>
      <c r="CM162" s="75"/>
      <c r="CN162" s="75"/>
      <c r="CO162" s="75"/>
      <c r="CP162" s="75"/>
      <c r="CQ162" s="75"/>
      <c r="CR162" s="75"/>
      <c r="CS162" s="76"/>
      <c r="CT162" s="76"/>
      <c r="CU162" s="76"/>
      <c r="CV162" s="76"/>
      <c r="CW162" s="76"/>
      <c r="CX162" s="76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</row>
    <row r="163" spans="1:147" s="22" customFormat="1" ht="19.5" customHeight="1" thickBot="1">
      <c r="A163"/>
      <c r="B163" s="262" t="s">
        <v>15</v>
      </c>
      <c r="C163" s="263"/>
      <c r="D163" s="264" t="s">
        <v>16</v>
      </c>
      <c r="E163" s="265"/>
      <c r="F163" s="265"/>
      <c r="G163" s="265"/>
      <c r="H163" s="265"/>
      <c r="I163" s="266"/>
      <c r="J163" s="267" t="s">
        <v>19</v>
      </c>
      <c r="K163" s="268"/>
      <c r="L163" s="268"/>
      <c r="M163" s="268"/>
      <c r="N163" s="269"/>
      <c r="O163" s="267" t="s">
        <v>74</v>
      </c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268"/>
      <c r="AJ163" s="268"/>
      <c r="AK163" s="268"/>
      <c r="AL163" s="268"/>
      <c r="AM163" s="268"/>
      <c r="AN163" s="268"/>
      <c r="AO163" s="268"/>
      <c r="AP163" s="268"/>
      <c r="AQ163" s="268"/>
      <c r="AR163" s="268"/>
      <c r="AS163" s="268"/>
      <c r="AT163" s="268"/>
      <c r="AU163" s="268"/>
      <c r="AV163" s="269"/>
      <c r="AW163" s="267" t="s">
        <v>23</v>
      </c>
      <c r="AX163" s="268"/>
      <c r="AY163" s="268"/>
      <c r="AZ163" s="268"/>
      <c r="BA163" s="269"/>
      <c r="BB163" s="267"/>
      <c r="BC163" s="270"/>
      <c r="BE163" s="41"/>
      <c r="BF163" s="41"/>
      <c r="BG163" s="41"/>
      <c r="BH163" s="41"/>
      <c r="BI163" s="41"/>
      <c r="BJ163" s="41"/>
      <c r="BK163" s="41"/>
      <c r="BL163" s="41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5"/>
      <c r="CD163" s="75"/>
      <c r="CE163" s="75"/>
      <c r="CF163" s="75"/>
      <c r="CG163" s="75"/>
      <c r="CH163" s="74"/>
      <c r="CI163" s="74"/>
      <c r="CJ163" s="75"/>
      <c r="CK163" s="75"/>
      <c r="CL163" s="75"/>
      <c r="CM163" s="75"/>
      <c r="CN163" s="75"/>
      <c r="CO163" s="75"/>
      <c r="CP163" s="75"/>
      <c r="CQ163" s="75"/>
      <c r="CR163" s="75"/>
      <c r="CS163" s="76"/>
      <c r="CT163" s="76"/>
      <c r="CU163" s="76"/>
      <c r="CV163" s="76"/>
      <c r="CW163" s="76"/>
      <c r="CX163" s="76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</row>
    <row r="164" spans="1:147" s="22" customFormat="1" ht="18" customHeight="1">
      <c r="A164"/>
      <c r="B164" s="83">
        <v>69</v>
      </c>
      <c r="C164" s="84"/>
      <c r="D164" s="83">
        <v>1</v>
      </c>
      <c r="E164" s="84"/>
      <c r="F164" s="84"/>
      <c r="G164" s="84"/>
      <c r="H164" s="84"/>
      <c r="I164" s="87"/>
      <c r="J164" s="89">
        <f>$H$161</f>
        <v>0.5902777777777778</v>
      </c>
      <c r="K164" s="90"/>
      <c r="L164" s="90"/>
      <c r="M164" s="90"/>
      <c r="N164" s="91"/>
      <c r="O164" s="95" t="str">
        <f>IF(ISBLANK($AZ$144)," ",IF($AW$144&lt;$AZ$144,$AF$144,IF($AZ$144&lt;$AW$144,$O$144)))</f>
        <v> </v>
      </c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14" t="s">
        <v>22</v>
      </c>
      <c r="AF164" s="96" t="str">
        <f>IF(ISBLANK($AZ$140)," ",IF($AW$140&lt;$AZ$140,$AF$140,IF($AZ$140&lt;$AW$140,$O$140)))</f>
        <v> </v>
      </c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100"/>
      <c r="AW164" s="101"/>
      <c r="AX164" s="102"/>
      <c r="AY164" s="102" t="s">
        <v>21</v>
      </c>
      <c r="AZ164" s="102"/>
      <c r="BA164" s="105"/>
      <c r="BB164" s="84"/>
      <c r="BC164" s="87"/>
      <c r="BE164" s="41"/>
      <c r="BF164" s="41"/>
      <c r="BG164" s="41"/>
      <c r="BH164" s="41"/>
      <c r="BI164" s="41"/>
      <c r="BJ164" s="41"/>
      <c r="BK164" s="41"/>
      <c r="BL164" s="41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5"/>
      <c r="CD164" s="75"/>
      <c r="CE164" s="75"/>
      <c r="CF164" s="75"/>
      <c r="CG164" s="75"/>
      <c r="CH164" s="74"/>
      <c r="CI164" s="74"/>
      <c r="CJ164" s="75"/>
      <c r="CK164" s="75"/>
      <c r="CL164" s="75"/>
      <c r="CM164" s="75"/>
      <c r="CN164" s="75"/>
      <c r="CO164" s="75"/>
      <c r="CP164" s="75"/>
      <c r="CQ164" s="75"/>
      <c r="CR164" s="75"/>
      <c r="CS164" s="76"/>
      <c r="CT164" s="76"/>
      <c r="CU164" s="76"/>
      <c r="CV164" s="76"/>
      <c r="CW164" s="76"/>
      <c r="CX164" s="76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</row>
    <row r="165" spans="1:147" s="22" customFormat="1" ht="12" customHeight="1" thickBot="1">
      <c r="A165"/>
      <c r="B165" s="85"/>
      <c r="C165" s="86"/>
      <c r="D165" s="85"/>
      <c r="E165" s="86"/>
      <c r="F165" s="86"/>
      <c r="G165" s="86"/>
      <c r="H165" s="86"/>
      <c r="I165" s="88"/>
      <c r="J165" s="92"/>
      <c r="K165" s="93"/>
      <c r="L165" s="93"/>
      <c r="M165" s="93"/>
      <c r="N165" s="94"/>
      <c r="O165" s="97" t="s">
        <v>80</v>
      </c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24"/>
      <c r="AF165" s="98" t="s">
        <v>79</v>
      </c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9"/>
      <c r="AW165" s="103"/>
      <c r="AX165" s="104"/>
      <c r="AY165" s="104"/>
      <c r="AZ165" s="104"/>
      <c r="BA165" s="106"/>
      <c r="BB165" s="86"/>
      <c r="BC165" s="88"/>
      <c r="BE165" s="41"/>
      <c r="BF165" s="41"/>
      <c r="BG165" s="41"/>
      <c r="BH165" s="41"/>
      <c r="BI165" s="41"/>
      <c r="BJ165" s="41"/>
      <c r="BK165" s="41"/>
      <c r="BL165" s="41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5"/>
      <c r="CD165" s="75"/>
      <c r="CE165" s="75"/>
      <c r="CF165" s="75"/>
      <c r="CG165" s="75"/>
      <c r="CH165" s="74"/>
      <c r="CI165" s="74"/>
      <c r="CJ165" s="75"/>
      <c r="CK165" s="75"/>
      <c r="CL165" s="75"/>
      <c r="CM165" s="75"/>
      <c r="CN165" s="75"/>
      <c r="CO165" s="75"/>
      <c r="CP165" s="75"/>
      <c r="CQ165" s="75"/>
      <c r="CR165" s="75"/>
      <c r="CS165" s="76"/>
      <c r="CT165" s="76"/>
      <c r="CU165" s="76"/>
      <c r="CV165" s="76"/>
      <c r="CW165" s="76"/>
      <c r="CX165" s="76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</row>
    <row r="166" spans="1:147" s="22" customFormat="1" ht="3.75" customHeight="1" thickBo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E166" s="41"/>
      <c r="BF166" s="41"/>
      <c r="BG166" s="41"/>
      <c r="BH166" s="41"/>
      <c r="BI166" s="41"/>
      <c r="BJ166" s="41"/>
      <c r="BK166" s="41"/>
      <c r="BL166" s="41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5"/>
      <c r="CD166" s="75"/>
      <c r="CE166" s="75"/>
      <c r="CF166" s="75"/>
      <c r="CG166" s="75"/>
      <c r="CH166" s="74"/>
      <c r="CI166" s="74"/>
      <c r="CJ166" s="75"/>
      <c r="CK166" s="75"/>
      <c r="CL166" s="75"/>
      <c r="CM166" s="75"/>
      <c r="CN166" s="75"/>
      <c r="CO166" s="75"/>
      <c r="CP166" s="75"/>
      <c r="CQ166" s="75"/>
      <c r="CR166" s="75"/>
      <c r="CS166" s="76"/>
      <c r="CT166" s="76"/>
      <c r="CU166" s="76"/>
      <c r="CV166" s="76"/>
      <c r="CW166" s="76"/>
      <c r="CX166" s="76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</row>
    <row r="167" spans="1:147" s="22" customFormat="1" ht="19.5" customHeight="1" thickBot="1">
      <c r="A167"/>
      <c r="B167" s="262" t="s">
        <v>15</v>
      </c>
      <c r="C167" s="263"/>
      <c r="D167" s="264" t="s">
        <v>16</v>
      </c>
      <c r="E167" s="265"/>
      <c r="F167" s="265"/>
      <c r="G167" s="265"/>
      <c r="H167" s="265"/>
      <c r="I167" s="266"/>
      <c r="J167" s="267" t="s">
        <v>19</v>
      </c>
      <c r="K167" s="268"/>
      <c r="L167" s="268"/>
      <c r="M167" s="268"/>
      <c r="N167" s="269"/>
      <c r="O167" s="267" t="s">
        <v>75</v>
      </c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8"/>
      <c r="AR167" s="268"/>
      <c r="AS167" s="268"/>
      <c r="AT167" s="268"/>
      <c r="AU167" s="268"/>
      <c r="AV167" s="269"/>
      <c r="AW167" s="267" t="s">
        <v>23</v>
      </c>
      <c r="AX167" s="268"/>
      <c r="AY167" s="268"/>
      <c r="AZ167" s="268"/>
      <c r="BA167" s="269"/>
      <c r="BB167" s="267"/>
      <c r="BC167" s="270"/>
      <c r="BE167" s="41"/>
      <c r="BF167" s="41"/>
      <c r="BG167" s="41"/>
      <c r="BH167" s="41"/>
      <c r="BI167" s="41"/>
      <c r="BJ167" s="41"/>
      <c r="BK167" s="41"/>
      <c r="BL167" s="41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5"/>
      <c r="CD167" s="75"/>
      <c r="CE167" s="75"/>
      <c r="CF167" s="75"/>
      <c r="CG167" s="75"/>
      <c r="CH167" s="74"/>
      <c r="CI167" s="74"/>
      <c r="CJ167" s="75"/>
      <c r="CK167" s="75"/>
      <c r="CL167" s="75"/>
      <c r="CM167" s="75"/>
      <c r="CN167" s="75"/>
      <c r="CO167" s="75"/>
      <c r="CP167" s="75"/>
      <c r="CQ167" s="75"/>
      <c r="CR167" s="75"/>
      <c r="CS167" s="76"/>
      <c r="CT167" s="76"/>
      <c r="CU167" s="76"/>
      <c r="CV167" s="76"/>
      <c r="CW167" s="76"/>
      <c r="CX167" s="76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</row>
    <row r="168" spans="1:147" s="22" customFormat="1" ht="18" customHeight="1">
      <c r="A168"/>
      <c r="B168" s="83">
        <v>70</v>
      </c>
      <c r="C168" s="84"/>
      <c r="D168" s="83">
        <v>2</v>
      </c>
      <c r="E168" s="84"/>
      <c r="F168" s="84"/>
      <c r="G168" s="84"/>
      <c r="H168" s="84"/>
      <c r="I168" s="87"/>
      <c r="J168" s="89">
        <f>$J$164</f>
        <v>0.5902777777777778</v>
      </c>
      <c r="K168" s="90"/>
      <c r="L168" s="90"/>
      <c r="M168" s="90"/>
      <c r="N168" s="91"/>
      <c r="O168" s="95" t="str">
        <f>IF(ISBLANK($AZ$148)," ",IF($AW$148&lt;$AZ$148,$AF$148,IF($AZ$148&lt;$AW$148,$O$148)))</f>
        <v> </v>
      </c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14" t="s">
        <v>22</v>
      </c>
      <c r="AF168" s="96" t="str">
        <f>IF(ISBLANK($AZ$136)," ",IF($AW$136&lt;$AZ$136,$AF$136,IF($AZ$136&lt;$AW$136,$O$136)))</f>
        <v> </v>
      </c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100"/>
      <c r="AW168" s="101"/>
      <c r="AX168" s="102"/>
      <c r="AY168" s="102" t="s">
        <v>21</v>
      </c>
      <c r="AZ168" s="102"/>
      <c r="BA168" s="105"/>
      <c r="BB168" s="84"/>
      <c r="BC168" s="87"/>
      <c r="BE168" s="41"/>
      <c r="BF168" s="41"/>
      <c r="BG168" s="41"/>
      <c r="BH168" s="41"/>
      <c r="BI168" s="41"/>
      <c r="BJ168" s="41"/>
      <c r="BK168" s="41"/>
      <c r="BL168" s="41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5"/>
      <c r="CD168" s="75"/>
      <c r="CE168" s="75"/>
      <c r="CF168" s="75"/>
      <c r="CG168" s="75"/>
      <c r="CH168" s="74"/>
      <c r="CI168" s="74"/>
      <c r="CJ168" s="75"/>
      <c r="CK168" s="75"/>
      <c r="CL168" s="75"/>
      <c r="CM168" s="75"/>
      <c r="CN168" s="75"/>
      <c r="CO168" s="75"/>
      <c r="CP168" s="75"/>
      <c r="CQ168" s="75"/>
      <c r="CR168" s="75"/>
      <c r="CS168" s="76"/>
      <c r="CT168" s="76"/>
      <c r="CU168" s="76"/>
      <c r="CV168" s="76"/>
      <c r="CW168" s="76"/>
      <c r="CX168" s="76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</row>
    <row r="169" spans="1:147" s="22" customFormat="1" ht="12" customHeight="1" thickBot="1">
      <c r="A169"/>
      <c r="B169" s="85"/>
      <c r="C169" s="86"/>
      <c r="D169" s="85"/>
      <c r="E169" s="86"/>
      <c r="F169" s="86"/>
      <c r="G169" s="86"/>
      <c r="H169" s="86"/>
      <c r="I169" s="88"/>
      <c r="J169" s="92"/>
      <c r="K169" s="93"/>
      <c r="L169" s="93"/>
      <c r="M169" s="93"/>
      <c r="N169" s="94"/>
      <c r="O169" s="97" t="s">
        <v>91</v>
      </c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24"/>
      <c r="AF169" s="98" t="s">
        <v>94</v>
      </c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9"/>
      <c r="AW169" s="103"/>
      <c r="AX169" s="104"/>
      <c r="AY169" s="104"/>
      <c r="AZ169" s="104"/>
      <c r="BA169" s="106"/>
      <c r="BB169" s="86"/>
      <c r="BC169" s="88"/>
      <c r="BE169" s="41"/>
      <c r="BF169" s="41"/>
      <c r="BG169" s="41"/>
      <c r="BH169" s="41"/>
      <c r="BI169" s="41"/>
      <c r="BJ169" s="41"/>
      <c r="BK169" s="41"/>
      <c r="BL169" s="41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5"/>
      <c r="CD169" s="75"/>
      <c r="CE169" s="75"/>
      <c r="CF169" s="75"/>
      <c r="CG169" s="75"/>
      <c r="CH169" s="74"/>
      <c r="CI169" s="74"/>
      <c r="CJ169" s="75"/>
      <c r="CK169" s="75"/>
      <c r="CL169" s="75"/>
      <c r="CM169" s="75"/>
      <c r="CN169" s="75"/>
      <c r="CO169" s="75"/>
      <c r="CP169" s="75"/>
      <c r="CQ169" s="75"/>
      <c r="CR169" s="75"/>
      <c r="CS169" s="76"/>
      <c r="CT169" s="76"/>
      <c r="CU169" s="76"/>
      <c r="CV169" s="76"/>
      <c r="CW169" s="76"/>
      <c r="CX169" s="76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</row>
    <row r="170" spans="7:147" s="2" customFormat="1" ht="6" customHeight="1" thickBot="1">
      <c r="G170" s="6"/>
      <c r="H170" s="28"/>
      <c r="I170" s="28"/>
      <c r="J170" s="28"/>
      <c r="K170" s="28"/>
      <c r="L170" s="28"/>
      <c r="M170" s="7"/>
      <c r="T170" s="6"/>
      <c r="U170" s="29"/>
      <c r="V170" s="29"/>
      <c r="W170" s="30"/>
      <c r="X170" s="31"/>
      <c r="Y170" s="31"/>
      <c r="Z170" s="31"/>
      <c r="AA170" s="31"/>
      <c r="AB170" s="31"/>
      <c r="AC170" s="7"/>
      <c r="AK170" s="6"/>
      <c r="AL170" s="31"/>
      <c r="AM170" s="31"/>
      <c r="AN170" s="31"/>
      <c r="AO170" s="31"/>
      <c r="AP170" s="31"/>
      <c r="AQ170" s="7"/>
      <c r="BE170" s="47"/>
      <c r="BF170" s="47"/>
      <c r="BG170" s="47"/>
      <c r="BH170" s="47"/>
      <c r="BI170" s="47"/>
      <c r="BJ170" s="47"/>
      <c r="BK170" s="47"/>
      <c r="BL170" s="4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8"/>
      <c r="CD170" s="78"/>
      <c r="CE170" s="78"/>
      <c r="CF170" s="78"/>
      <c r="CG170" s="78"/>
      <c r="CH170" s="77"/>
      <c r="CI170" s="77"/>
      <c r="CJ170" s="78"/>
      <c r="CK170" s="78"/>
      <c r="CL170" s="78"/>
      <c r="CM170" s="78"/>
      <c r="CN170" s="78"/>
      <c r="CO170" s="78"/>
      <c r="CP170" s="78"/>
      <c r="CQ170" s="78"/>
      <c r="CR170" s="78"/>
      <c r="CS170" s="79"/>
      <c r="CT170" s="79"/>
      <c r="CU170" s="79"/>
      <c r="CV170" s="79"/>
      <c r="CW170" s="79"/>
      <c r="CX170" s="7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</row>
    <row r="171" spans="1:147" s="22" customFormat="1" ht="19.5" customHeight="1" thickBot="1">
      <c r="A171"/>
      <c r="B171" s="262" t="s">
        <v>15</v>
      </c>
      <c r="C171" s="263"/>
      <c r="D171" s="264" t="s">
        <v>16</v>
      </c>
      <c r="E171" s="265"/>
      <c r="F171" s="265"/>
      <c r="G171" s="265"/>
      <c r="H171" s="265"/>
      <c r="I171" s="266"/>
      <c r="J171" s="267" t="s">
        <v>19</v>
      </c>
      <c r="K171" s="268"/>
      <c r="L171" s="268"/>
      <c r="M171" s="268"/>
      <c r="N171" s="269"/>
      <c r="O171" s="267" t="s">
        <v>76</v>
      </c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  <c r="AA171" s="268"/>
      <c r="AB171" s="268"/>
      <c r="AC171" s="268"/>
      <c r="AD171" s="268"/>
      <c r="AE171" s="268"/>
      <c r="AF171" s="268"/>
      <c r="AG171" s="268"/>
      <c r="AH171" s="268"/>
      <c r="AI171" s="268"/>
      <c r="AJ171" s="268"/>
      <c r="AK171" s="268"/>
      <c r="AL171" s="268"/>
      <c r="AM171" s="268"/>
      <c r="AN171" s="268"/>
      <c r="AO171" s="268"/>
      <c r="AP171" s="268"/>
      <c r="AQ171" s="268"/>
      <c r="AR171" s="268"/>
      <c r="AS171" s="268"/>
      <c r="AT171" s="268"/>
      <c r="AU171" s="268"/>
      <c r="AV171" s="269"/>
      <c r="AW171" s="267" t="s">
        <v>23</v>
      </c>
      <c r="AX171" s="268"/>
      <c r="AY171" s="268"/>
      <c r="AZ171" s="268"/>
      <c r="BA171" s="269"/>
      <c r="BB171" s="267"/>
      <c r="BC171" s="270"/>
      <c r="BE171" s="41"/>
      <c r="BF171" s="41"/>
      <c r="BG171" s="41"/>
      <c r="BH171" s="41"/>
      <c r="BI171" s="41"/>
      <c r="BJ171" s="41"/>
      <c r="BK171" s="41"/>
      <c r="BL171" s="41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5"/>
      <c r="CD171" s="75"/>
      <c r="CE171" s="75"/>
      <c r="CF171" s="75"/>
      <c r="CG171" s="75"/>
      <c r="CH171" s="74"/>
      <c r="CI171" s="74"/>
      <c r="CJ171" s="75"/>
      <c r="CK171" s="75"/>
      <c r="CL171" s="75"/>
      <c r="CM171" s="75"/>
      <c r="CN171" s="75"/>
      <c r="CO171" s="75"/>
      <c r="CP171" s="75"/>
      <c r="CQ171" s="75"/>
      <c r="CR171" s="75"/>
      <c r="CS171" s="76"/>
      <c r="CT171" s="76"/>
      <c r="CU171" s="76"/>
      <c r="CV171" s="76"/>
      <c r="CW171" s="76"/>
      <c r="CX171" s="76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</row>
    <row r="172" spans="1:147" s="22" customFormat="1" ht="18" customHeight="1">
      <c r="A172"/>
      <c r="B172" s="83">
        <v>71</v>
      </c>
      <c r="C172" s="84"/>
      <c r="D172" s="83">
        <v>3</v>
      </c>
      <c r="E172" s="84"/>
      <c r="F172" s="84"/>
      <c r="G172" s="84"/>
      <c r="H172" s="84"/>
      <c r="I172" s="87"/>
      <c r="J172" s="89">
        <v>0.5902777777777778</v>
      </c>
      <c r="K172" s="90"/>
      <c r="L172" s="90"/>
      <c r="M172" s="90"/>
      <c r="N172" s="91"/>
      <c r="O172" s="95" t="str">
        <f>IF(ISBLANK($AZ$152)," ",IF($AW$152&lt;$AZ$152,$AF$152,IF($AZ$152&lt;$AW$152,$O$152)))</f>
        <v> </v>
      </c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14" t="s">
        <v>22</v>
      </c>
      <c r="AF172" s="96" t="str">
        <f>IF(ISBLANK($AZ$132)," ",IF($AW$132&lt;$AZ$132,$AF$132,IF($AZ$132&lt;$AW$132,$O$132)))</f>
        <v> </v>
      </c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100"/>
      <c r="AW172" s="101"/>
      <c r="AX172" s="102"/>
      <c r="AY172" s="102" t="s">
        <v>21</v>
      </c>
      <c r="AZ172" s="102"/>
      <c r="BA172" s="105"/>
      <c r="BB172" s="84"/>
      <c r="BC172" s="87"/>
      <c r="BE172" s="41"/>
      <c r="BF172" s="41"/>
      <c r="BG172" s="41"/>
      <c r="BH172" s="41"/>
      <c r="BI172" s="41"/>
      <c r="BJ172" s="41"/>
      <c r="BK172" s="41"/>
      <c r="BL172" s="41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5"/>
      <c r="CD172" s="75"/>
      <c r="CE172" s="75"/>
      <c r="CF172" s="75"/>
      <c r="CG172" s="75"/>
      <c r="CH172" s="74"/>
      <c r="CI172" s="74"/>
      <c r="CJ172" s="75"/>
      <c r="CK172" s="75"/>
      <c r="CL172" s="75"/>
      <c r="CM172" s="75"/>
      <c r="CN172" s="75"/>
      <c r="CO172" s="75"/>
      <c r="CP172" s="75"/>
      <c r="CQ172" s="75"/>
      <c r="CR172" s="75"/>
      <c r="CS172" s="76"/>
      <c r="CT172" s="76"/>
      <c r="CU172" s="76"/>
      <c r="CV172" s="76"/>
      <c r="CW172" s="76"/>
      <c r="CX172" s="76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</row>
    <row r="173" spans="1:147" s="22" customFormat="1" ht="12" customHeight="1" thickBot="1">
      <c r="A173"/>
      <c r="B173" s="85"/>
      <c r="C173" s="86"/>
      <c r="D173" s="85"/>
      <c r="E173" s="86"/>
      <c r="F173" s="86"/>
      <c r="G173" s="86"/>
      <c r="H173" s="86"/>
      <c r="I173" s="88"/>
      <c r="J173" s="92"/>
      <c r="K173" s="93"/>
      <c r="L173" s="93"/>
      <c r="M173" s="93"/>
      <c r="N173" s="94"/>
      <c r="O173" s="97" t="s">
        <v>81</v>
      </c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24"/>
      <c r="AF173" s="98" t="s">
        <v>78</v>
      </c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9"/>
      <c r="AW173" s="103"/>
      <c r="AX173" s="104"/>
      <c r="AY173" s="104"/>
      <c r="AZ173" s="104"/>
      <c r="BA173" s="106"/>
      <c r="BB173" s="86"/>
      <c r="BC173" s="88"/>
      <c r="BE173" s="41"/>
      <c r="BF173" s="41"/>
      <c r="BG173" s="41"/>
      <c r="BH173" s="41"/>
      <c r="BI173" s="41"/>
      <c r="BJ173" s="41"/>
      <c r="BK173" s="41"/>
      <c r="BL173" s="41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5"/>
      <c r="CD173" s="75"/>
      <c r="CE173" s="75"/>
      <c r="CF173" s="75"/>
      <c r="CG173" s="75"/>
      <c r="CH173" s="74"/>
      <c r="CI173" s="74"/>
      <c r="CJ173" s="75"/>
      <c r="CK173" s="75"/>
      <c r="CL173" s="75"/>
      <c r="CM173" s="75"/>
      <c r="CN173" s="75"/>
      <c r="CO173" s="75"/>
      <c r="CP173" s="75"/>
      <c r="CQ173" s="75"/>
      <c r="CR173" s="75"/>
      <c r="CS173" s="76"/>
      <c r="CT173" s="76"/>
      <c r="CU173" s="76"/>
      <c r="CV173" s="76"/>
      <c r="CW173" s="76"/>
      <c r="CX173" s="76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</row>
    <row r="174" spans="1:147" s="22" customFormat="1" ht="3.75" customHeight="1" thickBo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E174" s="41"/>
      <c r="BF174" s="41"/>
      <c r="BG174" s="41"/>
      <c r="BH174" s="41"/>
      <c r="BI174" s="41"/>
      <c r="BJ174" s="41"/>
      <c r="BK174" s="41"/>
      <c r="BL174" s="41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5"/>
      <c r="CD174" s="75"/>
      <c r="CE174" s="75"/>
      <c r="CF174" s="75"/>
      <c r="CG174" s="75"/>
      <c r="CH174" s="74"/>
      <c r="CI174" s="74"/>
      <c r="CJ174" s="75"/>
      <c r="CK174" s="75"/>
      <c r="CL174" s="75"/>
      <c r="CM174" s="75"/>
      <c r="CN174" s="75"/>
      <c r="CO174" s="75"/>
      <c r="CP174" s="75"/>
      <c r="CQ174" s="75"/>
      <c r="CR174" s="75"/>
      <c r="CS174" s="76"/>
      <c r="CT174" s="76"/>
      <c r="CU174" s="76"/>
      <c r="CV174" s="76"/>
      <c r="CW174" s="76"/>
      <c r="CX174" s="76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</row>
    <row r="175" spans="1:147" s="22" customFormat="1" ht="19.5" customHeight="1" thickBot="1">
      <c r="A175"/>
      <c r="B175" s="262" t="s">
        <v>15</v>
      </c>
      <c r="C175" s="263"/>
      <c r="D175" s="264" t="s">
        <v>16</v>
      </c>
      <c r="E175" s="265"/>
      <c r="F175" s="265"/>
      <c r="G175" s="265"/>
      <c r="H175" s="265"/>
      <c r="I175" s="266"/>
      <c r="J175" s="267" t="s">
        <v>19</v>
      </c>
      <c r="K175" s="268"/>
      <c r="L175" s="268"/>
      <c r="M175" s="268"/>
      <c r="N175" s="269"/>
      <c r="O175" s="267" t="s">
        <v>77</v>
      </c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  <c r="AA175" s="268"/>
      <c r="AB175" s="268"/>
      <c r="AC175" s="268"/>
      <c r="AD175" s="268"/>
      <c r="AE175" s="268"/>
      <c r="AF175" s="268"/>
      <c r="AG175" s="268"/>
      <c r="AH175" s="268"/>
      <c r="AI175" s="268"/>
      <c r="AJ175" s="268"/>
      <c r="AK175" s="268"/>
      <c r="AL175" s="268"/>
      <c r="AM175" s="268"/>
      <c r="AN175" s="268"/>
      <c r="AO175" s="268"/>
      <c r="AP175" s="268"/>
      <c r="AQ175" s="268"/>
      <c r="AR175" s="268"/>
      <c r="AS175" s="268"/>
      <c r="AT175" s="268"/>
      <c r="AU175" s="268"/>
      <c r="AV175" s="269"/>
      <c r="AW175" s="267" t="s">
        <v>23</v>
      </c>
      <c r="AX175" s="268"/>
      <c r="AY175" s="268"/>
      <c r="AZ175" s="268"/>
      <c r="BA175" s="269"/>
      <c r="BB175" s="267"/>
      <c r="BC175" s="270"/>
      <c r="BE175" s="41"/>
      <c r="BF175" s="41"/>
      <c r="BG175" s="41"/>
      <c r="BH175" s="41"/>
      <c r="BI175" s="41"/>
      <c r="BJ175" s="41"/>
      <c r="BK175" s="41"/>
      <c r="BL175" s="41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5"/>
      <c r="CD175" s="75"/>
      <c r="CE175" s="75"/>
      <c r="CF175" s="75"/>
      <c r="CG175" s="75"/>
      <c r="CH175" s="74"/>
      <c r="CI175" s="74"/>
      <c r="CJ175" s="75"/>
      <c r="CK175" s="75"/>
      <c r="CL175" s="75"/>
      <c r="CM175" s="75"/>
      <c r="CN175" s="75"/>
      <c r="CO175" s="75"/>
      <c r="CP175" s="75"/>
      <c r="CQ175" s="75"/>
      <c r="CR175" s="75"/>
      <c r="CS175" s="76"/>
      <c r="CT175" s="76"/>
      <c r="CU175" s="76"/>
      <c r="CV175" s="76"/>
      <c r="CW175" s="76"/>
      <c r="CX175" s="76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</row>
    <row r="176" spans="1:147" s="22" customFormat="1" ht="18" customHeight="1">
      <c r="A176"/>
      <c r="B176" s="83">
        <v>72</v>
      </c>
      <c r="C176" s="84"/>
      <c r="D176" s="83">
        <v>4</v>
      </c>
      <c r="E176" s="84"/>
      <c r="F176" s="84"/>
      <c r="G176" s="84"/>
      <c r="H176" s="84"/>
      <c r="I176" s="87"/>
      <c r="J176" s="89">
        <f>$J$172</f>
        <v>0.5902777777777778</v>
      </c>
      <c r="K176" s="90"/>
      <c r="L176" s="90"/>
      <c r="M176" s="90"/>
      <c r="N176" s="91"/>
      <c r="O176" s="95" t="str">
        <f>IF(ISBLANK($AZ$156)," ",IF($AW$156&lt;$AZ$156,$AF$156,IF($AZ$156&lt;$AW$156,$O$156)))</f>
        <v> </v>
      </c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14" t="s">
        <v>22</v>
      </c>
      <c r="AF176" s="96" t="str">
        <f>IF(ISBLANK($AZ$128)," ",IF($AW$128&lt;$AZ$128,$AF$128,IF($AZ$128&lt;$AW$128,$O$128)))</f>
        <v> </v>
      </c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100"/>
      <c r="AW176" s="101"/>
      <c r="AX176" s="102"/>
      <c r="AY176" s="102" t="s">
        <v>21</v>
      </c>
      <c r="AZ176" s="102"/>
      <c r="BA176" s="105"/>
      <c r="BB176" s="84"/>
      <c r="BC176" s="87"/>
      <c r="BE176" s="41"/>
      <c r="BF176" s="41"/>
      <c r="BG176" s="41"/>
      <c r="BH176" s="41"/>
      <c r="BI176" s="41"/>
      <c r="BJ176" s="41"/>
      <c r="BK176" s="41"/>
      <c r="BL176" s="41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5"/>
      <c r="CD176" s="75"/>
      <c r="CE176" s="75"/>
      <c r="CF176" s="75"/>
      <c r="CG176" s="75"/>
      <c r="CH176" s="74"/>
      <c r="CI176" s="74"/>
      <c r="CJ176" s="75"/>
      <c r="CK176" s="75"/>
      <c r="CL176" s="75"/>
      <c r="CM176" s="75"/>
      <c r="CN176" s="75"/>
      <c r="CO176" s="75"/>
      <c r="CP176" s="75"/>
      <c r="CQ176" s="75"/>
      <c r="CR176" s="75"/>
      <c r="CS176" s="76"/>
      <c r="CT176" s="76"/>
      <c r="CU176" s="76"/>
      <c r="CV176" s="76"/>
      <c r="CW176" s="76"/>
      <c r="CX176" s="76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</row>
    <row r="177" spans="1:147" s="22" customFormat="1" ht="12" customHeight="1" thickBot="1">
      <c r="A177"/>
      <c r="B177" s="85"/>
      <c r="C177" s="86"/>
      <c r="D177" s="85"/>
      <c r="E177" s="86"/>
      <c r="F177" s="86"/>
      <c r="G177" s="86"/>
      <c r="H177" s="86"/>
      <c r="I177" s="88"/>
      <c r="J177" s="92"/>
      <c r="K177" s="93"/>
      <c r="L177" s="93"/>
      <c r="M177" s="93"/>
      <c r="N177" s="94"/>
      <c r="O177" s="97" t="s">
        <v>92</v>
      </c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24"/>
      <c r="AF177" s="98" t="s">
        <v>93</v>
      </c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9"/>
      <c r="AW177" s="103"/>
      <c r="AX177" s="104"/>
      <c r="AY177" s="104"/>
      <c r="AZ177" s="104"/>
      <c r="BA177" s="106"/>
      <c r="BB177" s="86"/>
      <c r="BC177" s="88"/>
      <c r="BE177" s="41"/>
      <c r="BF177" s="41"/>
      <c r="BG177" s="41"/>
      <c r="BH177" s="41"/>
      <c r="BI177" s="41"/>
      <c r="BJ177" s="41"/>
      <c r="BK177" s="41"/>
      <c r="BL177" s="41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5"/>
      <c r="CD177" s="75"/>
      <c r="CE177" s="75"/>
      <c r="CF177" s="75"/>
      <c r="CG177" s="75"/>
      <c r="CH177" s="74"/>
      <c r="CI177" s="74"/>
      <c r="CJ177" s="75"/>
      <c r="CK177" s="75"/>
      <c r="CL177" s="75"/>
      <c r="CM177" s="75"/>
      <c r="CN177" s="75"/>
      <c r="CO177" s="75"/>
      <c r="CP177" s="75"/>
      <c r="CQ177" s="75"/>
      <c r="CR177" s="75"/>
      <c r="CS177" s="76"/>
      <c r="CT177" s="76"/>
      <c r="CU177" s="76"/>
      <c r="CV177" s="76"/>
      <c r="CW177" s="76"/>
      <c r="CX177" s="76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</row>
    <row r="178" spans="1:147" s="22" customFormat="1" ht="12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E178" s="41"/>
      <c r="BF178" s="41"/>
      <c r="BG178" s="41"/>
      <c r="BH178" s="41"/>
      <c r="BI178" s="41"/>
      <c r="BJ178" s="41"/>
      <c r="BK178" s="41"/>
      <c r="BL178" s="41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5"/>
      <c r="CD178" s="75"/>
      <c r="CE178" s="75"/>
      <c r="CF178" s="75"/>
      <c r="CG178" s="75"/>
      <c r="CH178" s="74"/>
      <c r="CI178" s="74"/>
      <c r="CJ178" s="75"/>
      <c r="CK178" s="75"/>
      <c r="CL178" s="75"/>
      <c r="CM178" s="75"/>
      <c r="CN178" s="75"/>
      <c r="CO178" s="75"/>
      <c r="CP178" s="75"/>
      <c r="CQ178" s="75"/>
      <c r="CR178" s="75"/>
      <c r="CS178" s="76"/>
      <c r="CT178" s="76"/>
      <c r="CU178" s="76"/>
      <c r="CV178" s="76"/>
      <c r="CW178" s="76"/>
      <c r="CX178" s="76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</row>
    <row r="179" spans="1:147" s="22" customFormat="1" ht="6.75" customHeight="1">
      <c r="A179"/>
      <c r="B179" s="18"/>
      <c r="C179" s="18"/>
      <c r="D179" s="18"/>
      <c r="E179" s="18"/>
      <c r="F179" s="18"/>
      <c r="G179" s="18"/>
      <c r="H179" s="18"/>
      <c r="I179" s="18"/>
      <c r="J179" s="33"/>
      <c r="K179" s="33"/>
      <c r="L179" s="33"/>
      <c r="M179" s="33"/>
      <c r="N179" s="33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5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21"/>
      <c r="AX179" s="21"/>
      <c r="AY179" s="21"/>
      <c r="AZ179" s="21"/>
      <c r="BA179" s="21"/>
      <c r="BB179" s="18"/>
      <c r="BC179" s="18"/>
      <c r="BE179" s="41"/>
      <c r="BF179" s="41"/>
      <c r="BG179" s="41"/>
      <c r="BH179" s="41"/>
      <c r="BI179" s="41"/>
      <c r="BJ179" s="41"/>
      <c r="BK179" s="41"/>
      <c r="BL179" s="41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5"/>
      <c r="CD179" s="75"/>
      <c r="CE179" s="75"/>
      <c r="CF179" s="75"/>
      <c r="CG179" s="75"/>
      <c r="CH179" s="74"/>
      <c r="CI179" s="74"/>
      <c r="CJ179" s="75"/>
      <c r="CK179" s="75"/>
      <c r="CL179" s="75"/>
      <c r="CM179" s="75"/>
      <c r="CN179" s="75"/>
      <c r="CO179" s="75"/>
      <c r="CP179" s="75"/>
      <c r="CQ179" s="75"/>
      <c r="CR179" s="75"/>
      <c r="CS179" s="76"/>
      <c r="CT179" s="76"/>
      <c r="CU179" s="76"/>
      <c r="CV179" s="76"/>
      <c r="CW179" s="76"/>
      <c r="CX179" s="76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</row>
    <row r="180" spans="1:147" s="22" customFormat="1" ht="20.25">
      <c r="A180"/>
      <c r="B180" s="211" t="str">
        <f>$A$2</f>
        <v>WÄSCHEREI Martin Krause-Cup</v>
      </c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E180" s="41"/>
      <c r="BF180" s="41"/>
      <c r="BG180" s="41"/>
      <c r="BH180" s="41"/>
      <c r="BI180" s="41"/>
      <c r="BJ180" s="41"/>
      <c r="BK180" s="41"/>
      <c r="BL180" s="41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5"/>
      <c r="CD180" s="75"/>
      <c r="CE180" s="75"/>
      <c r="CF180" s="75"/>
      <c r="CG180" s="75"/>
      <c r="CH180" s="74"/>
      <c r="CI180" s="74"/>
      <c r="CJ180" s="75"/>
      <c r="CK180" s="75"/>
      <c r="CL180" s="75"/>
      <c r="CM180" s="75"/>
      <c r="CN180" s="75"/>
      <c r="CO180" s="75"/>
      <c r="CP180" s="75"/>
      <c r="CQ180" s="75"/>
      <c r="CR180" s="75"/>
      <c r="CS180" s="76"/>
      <c r="CT180" s="76"/>
      <c r="CU180" s="76"/>
      <c r="CV180" s="76"/>
      <c r="CW180" s="76"/>
      <c r="CX180" s="76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</row>
    <row r="181" spans="1:147" s="22" customFormat="1" ht="12.75">
      <c r="A181"/>
      <c r="B181" s="1" t="s">
        <v>82</v>
      </c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56"/>
      <c r="BV181" s="41"/>
      <c r="BW181" s="56"/>
      <c r="BX181" s="41"/>
      <c r="BY181" s="41"/>
      <c r="BZ181" s="41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</row>
    <row r="182" spans="1:147" s="22" customFormat="1" ht="8.2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56"/>
      <c r="BV182" s="41"/>
      <c r="BW182" s="56"/>
      <c r="BX182" s="41"/>
      <c r="BY182" s="41"/>
      <c r="BZ182" s="41"/>
      <c r="CA182" s="41"/>
      <c r="CB182" s="41"/>
      <c r="CC182" s="42"/>
      <c r="CD182" s="42"/>
      <c r="CE182" s="42"/>
      <c r="CF182" s="42"/>
      <c r="CG182" s="42"/>
      <c r="CH182" s="41"/>
      <c r="CI182" s="41"/>
      <c r="CJ182" s="42"/>
      <c r="CK182" s="42"/>
      <c r="CL182" s="42"/>
      <c r="CM182" s="42"/>
      <c r="CN182" s="42"/>
      <c r="CO182" s="42"/>
      <c r="CP182" s="42"/>
      <c r="CQ182" s="42"/>
      <c r="CR182" s="42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</row>
    <row r="183" spans="7:147" s="2" customFormat="1" ht="15.75">
      <c r="G183" s="6" t="s">
        <v>3</v>
      </c>
      <c r="H183" s="218">
        <v>0.611111111111111</v>
      </c>
      <c r="I183" s="218"/>
      <c r="J183" s="218"/>
      <c r="K183" s="218"/>
      <c r="L183" s="218"/>
      <c r="M183" s="7" t="s">
        <v>4</v>
      </c>
      <c r="T183" s="6" t="s">
        <v>5</v>
      </c>
      <c r="U183" s="223">
        <v>1</v>
      </c>
      <c r="V183" s="223"/>
      <c r="W183" s="17" t="s">
        <v>30</v>
      </c>
      <c r="X183" s="217">
        <v>0.010416666666666666</v>
      </c>
      <c r="Y183" s="217"/>
      <c r="Z183" s="217"/>
      <c r="AA183" s="217"/>
      <c r="AB183" s="217"/>
      <c r="AC183" s="7" t="s">
        <v>6</v>
      </c>
      <c r="AK183" s="6" t="s">
        <v>7</v>
      </c>
      <c r="AL183" s="217">
        <v>0.0020833333333333333</v>
      </c>
      <c r="AM183" s="217"/>
      <c r="AN183" s="217"/>
      <c r="AO183" s="217"/>
      <c r="AP183" s="217"/>
      <c r="AQ183" s="7" t="s">
        <v>6</v>
      </c>
      <c r="BE183" s="47"/>
      <c r="BF183" s="47"/>
      <c r="BG183" s="47"/>
      <c r="BH183" s="47"/>
      <c r="BI183" s="47"/>
      <c r="BJ183" s="47"/>
      <c r="BK183" s="47"/>
      <c r="BL183" s="4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8"/>
      <c r="CD183" s="78"/>
      <c r="CE183" s="78"/>
      <c r="CF183" s="78"/>
      <c r="CG183" s="78"/>
      <c r="CH183" s="77"/>
      <c r="CI183" s="77"/>
      <c r="CJ183" s="78"/>
      <c r="CK183" s="78"/>
      <c r="CL183" s="78"/>
      <c r="CM183" s="78"/>
      <c r="CN183" s="78"/>
      <c r="CO183" s="78"/>
      <c r="CP183" s="78"/>
      <c r="CQ183" s="78"/>
      <c r="CR183" s="78"/>
      <c r="CS183" s="79"/>
      <c r="CT183" s="79"/>
      <c r="CU183" s="79"/>
      <c r="CV183" s="79"/>
      <c r="CW183" s="79"/>
      <c r="CX183" s="7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</row>
    <row r="184" spans="1:147" s="22" customFormat="1" ht="12" customHeight="1" thickBo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E184" s="41"/>
      <c r="BF184" s="41"/>
      <c r="BG184" s="41"/>
      <c r="BH184" s="41"/>
      <c r="BI184" s="41"/>
      <c r="BJ184" s="41"/>
      <c r="BK184" s="41"/>
      <c r="BL184" s="41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5"/>
      <c r="CD184" s="75"/>
      <c r="CE184" s="75"/>
      <c r="CF184" s="75"/>
      <c r="CG184" s="75"/>
      <c r="CH184" s="74"/>
      <c r="CI184" s="74"/>
      <c r="CJ184" s="75"/>
      <c r="CK184" s="75"/>
      <c r="CL184" s="75"/>
      <c r="CM184" s="75"/>
      <c r="CN184" s="75"/>
      <c r="CO184" s="75"/>
      <c r="CP184" s="75"/>
      <c r="CQ184" s="75"/>
      <c r="CR184" s="75"/>
      <c r="CS184" s="76"/>
      <c r="CT184" s="76"/>
      <c r="CU184" s="76"/>
      <c r="CV184" s="76"/>
      <c r="CW184" s="76"/>
      <c r="CX184" s="76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</row>
    <row r="185" spans="1:147" s="22" customFormat="1" ht="19.5" customHeight="1" thickBot="1">
      <c r="A185"/>
      <c r="B185" s="271" t="s">
        <v>15</v>
      </c>
      <c r="C185" s="272"/>
      <c r="D185" s="273" t="s">
        <v>16</v>
      </c>
      <c r="E185" s="274"/>
      <c r="F185" s="274"/>
      <c r="G185" s="274"/>
      <c r="H185" s="274"/>
      <c r="I185" s="275"/>
      <c r="J185" s="276" t="s">
        <v>19</v>
      </c>
      <c r="K185" s="277"/>
      <c r="L185" s="277"/>
      <c r="M185" s="277"/>
      <c r="N185" s="278"/>
      <c r="O185" s="276" t="s">
        <v>83</v>
      </c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  <c r="AA185" s="277"/>
      <c r="AB185" s="277"/>
      <c r="AC185" s="277"/>
      <c r="AD185" s="277"/>
      <c r="AE185" s="277"/>
      <c r="AF185" s="277"/>
      <c r="AG185" s="277"/>
      <c r="AH185" s="277"/>
      <c r="AI185" s="277"/>
      <c r="AJ185" s="277"/>
      <c r="AK185" s="277"/>
      <c r="AL185" s="277"/>
      <c r="AM185" s="277"/>
      <c r="AN185" s="277"/>
      <c r="AO185" s="277"/>
      <c r="AP185" s="277"/>
      <c r="AQ185" s="277"/>
      <c r="AR185" s="277"/>
      <c r="AS185" s="277"/>
      <c r="AT185" s="277"/>
      <c r="AU185" s="277"/>
      <c r="AV185" s="278"/>
      <c r="AW185" s="276" t="s">
        <v>23</v>
      </c>
      <c r="AX185" s="277"/>
      <c r="AY185" s="277"/>
      <c r="AZ185" s="277"/>
      <c r="BA185" s="278"/>
      <c r="BB185" s="276"/>
      <c r="BC185" s="279"/>
      <c r="BE185" s="41"/>
      <c r="BF185" s="41"/>
      <c r="BG185" s="41"/>
      <c r="BH185" s="41"/>
      <c r="BI185" s="41"/>
      <c r="BJ185" s="41"/>
      <c r="BK185" s="41"/>
      <c r="BL185" s="41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5"/>
      <c r="CD185" s="75"/>
      <c r="CE185" s="75"/>
      <c r="CF185" s="75"/>
      <c r="CG185" s="75"/>
      <c r="CH185" s="74"/>
      <c r="CI185" s="74"/>
      <c r="CJ185" s="75"/>
      <c r="CK185" s="75"/>
      <c r="CL185" s="75"/>
      <c r="CM185" s="75"/>
      <c r="CN185" s="75"/>
      <c r="CO185" s="75"/>
      <c r="CP185" s="75"/>
      <c r="CQ185" s="75"/>
      <c r="CR185" s="75"/>
      <c r="CS185" s="76"/>
      <c r="CT185" s="76"/>
      <c r="CU185" s="76"/>
      <c r="CV185" s="76"/>
      <c r="CW185" s="76"/>
      <c r="CX185" s="76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</row>
    <row r="186" spans="1:147" s="22" customFormat="1" ht="18" customHeight="1">
      <c r="A186"/>
      <c r="B186" s="83">
        <v>73</v>
      </c>
      <c r="C186" s="84"/>
      <c r="D186" s="83">
        <v>1</v>
      </c>
      <c r="E186" s="84"/>
      <c r="F186" s="84"/>
      <c r="G186" s="84"/>
      <c r="H186" s="84"/>
      <c r="I186" s="87"/>
      <c r="J186" s="89">
        <v>0.611111111111111</v>
      </c>
      <c r="K186" s="90"/>
      <c r="L186" s="90"/>
      <c r="M186" s="90"/>
      <c r="N186" s="91"/>
      <c r="O186" s="95" t="str">
        <f>IF(ISBLANK($AZ$164)," ",IF($AW$164&lt;$AZ$164,$AF$164,IF($AZ$164&lt;$AW$164,$O$164)))</f>
        <v> </v>
      </c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14" t="s">
        <v>22</v>
      </c>
      <c r="AF186" s="96" t="str">
        <f>IF(ISBLANK($AZ$168)," ",IF($AW$168&lt;$AZ$168,$AF$168,IF($AZ$168&lt;$AW$168,$O$168)))</f>
        <v> </v>
      </c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100"/>
      <c r="AW186" s="101"/>
      <c r="AX186" s="102"/>
      <c r="AY186" s="102" t="s">
        <v>21</v>
      </c>
      <c r="AZ186" s="102"/>
      <c r="BA186" s="105"/>
      <c r="BB186" s="84"/>
      <c r="BC186" s="87"/>
      <c r="BE186" s="41"/>
      <c r="BF186" s="41"/>
      <c r="BG186" s="41"/>
      <c r="BH186" s="41"/>
      <c r="BI186" s="41"/>
      <c r="BJ186" s="41"/>
      <c r="BK186" s="41"/>
      <c r="BL186" s="41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5"/>
      <c r="CD186" s="75"/>
      <c r="CE186" s="75"/>
      <c r="CF186" s="75"/>
      <c r="CG186" s="75"/>
      <c r="CH186" s="74"/>
      <c r="CI186" s="74"/>
      <c r="CJ186" s="75"/>
      <c r="CK186" s="75"/>
      <c r="CL186" s="75"/>
      <c r="CM186" s="75"/>
      <c r="CN186" s="75"/>
      <c r="CO186" s="75"/>
      <c r="CP186" s="75"/>
      <c r="CQ186" s="75"/>
      <c r="CR186" s="75"/>
      <c r="CS186" s="76"/>
      <c r="CT186" s="76"/>
      <c r="CU186" s="76"/>
      <c r="CV186" s="76"/>
      <c r="CW186" s="76"/>
      <c r="CX186" s="76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</row>
    <row r="187" spans="1:147" s="22" customFormat="1" ht="12" customHeight="1" thickBot="1">
      <c r="A187"/>
      <c r="B187" s="85"/>
      <c r="C187" s="86"/>
      <c r="D187" s="85"/>
      <c r="E187" s="86"/>
      <c r="F187" s="86"/>
      <c r="G187" s="86"/>
      <c r="H187" s="86"/>
      <c r="I187" s="88"/>
      <c r="J187" s="92"/>
      <c r="K187" s="93"/>
      <c r="L187" s="93"/>
      <c r="M187" s="93"/>
      <c r="N187" s="94"/>
      <c r="O187" s="97" t="s">
        <v>85</v>
      </c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24"/>
      <c r="AF187" s="98" t="s">
        <v>86</v>
      </c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9"/>
      <c r="AW187" s="103"/>
      <c r="AX187" s="104"/>
      <c r="AY187" s="104"/>
      <c r="AZ187" s="104"/>
      <c r="BA187" s="106"/>
      <c r="BB187" s="86"/>
      <c r="BC187" s="88"/>
      <c r="BE187" s="41"/>
      <c r="BF187" s="41"/>
      <c r="BG187" s="41"/>
      <c r="BH187" s="41"/>
      <c r="BI187" s="41"/>
      <c r="BJ187" s="41"/>
      <c r="BK187" s="41"/>
      <c r="BL187" s="41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5"/>
      <c r="CD187" s="75"/>
      <c r="CE187" s="75"/>
      <c r="CF187" s="75"/>
      <c r="CG187" s="75"/>
      <c r="CH187" s="74"/>
      <c r="CI187" s="74"/>
      <c r="CJ187" s="75"/>
      <c r="CK187" s="75"/>
      <c r="CL187" s="75"/>
      <c r="CM187" s="75"/>
      <c r="CN187" s="75"/>
      <c r="CO187" s="75"/>
      <c r="CP187" s="75"/>
      <c r="CQ187" s="75"/>
      <c r="CR187" s="75"/>
      <c r="CS187" s="76"/>
      <c r="CT187" s="76"/>
      <c r="CU187" s="76"/>
      <c r="CV187" s="76"/>
      <c r="CW187" s="76"/>
      <c r="CX187" s="76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</row>
    <row r="188" spans="1:147" s="22" customFormat="1" ht="3.75" customHeight="1" thickBo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E188" s="41"/>
      <c r="BF188" s="41"/>
      <c r="BG188" s="41"/>
      <c r="BH188" s="41"/>
      <c r="BI188" s="41"/>
      <c r="BJ188" s="41"/>
      <c r="BK188" s="41"/>
      <c r="BL188" s="41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5"/>
      <c r="CD188" s="75"/>
      <c r="CE188" s="75"/>
      <c r="CF188" s="75"/>
      <c r="CG188" s="75"/>
      <c r="CH188" s="74"/>
      <c r="CI188" s="74"/>
      <c r="CJ188" s="75"/>
      <c r="CK188" s="75"/>
      <c r="CL188" s="75"/>
      <c r="CM188" s="75"/>
      <c r="CN188" s="75"/>
      <c r="CO188" s="75"/>
      <c r="CP188" s="75"/>
      <c r="CQ188" s="75"/>
      <c r="CR188" s="75"/>
      <c r="CS188" s="76"/>
      <c r="CT188" s="76"/>
      <c r="CU188" s="76"/>
      <c r="CV188" s="76"/>
      <c r="CW188" s="76"/>
      <c r="CX188" s="76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</row>
    <row r="189" spans="1:147" s="22" customFormat="1" ht="19.5" customHeight="1" thickBot="1">
      <c r="A189"/>
      <c r="B189" s="271" t="s">
        <v>15</v>
      </c>
      <c r="C189" s="272"/>
      <c r="D189" s="273" t="s">
        <v>16</v>
      </c>
      <c r="E189" s="274"/>
      <c r="F189" s="274"/>
      <c r="G189" s="274"/>
      <c r="H189" s="274"/>
      <c r="I189" s="275"/>
      <c r="J189" s="276" t="s">
        <v>19</v>
      </c>
      <c r="K189" s="277"/>
      <c r="L189" s="277"/>
      <c r="M189" s="277"/>
      <c r="N189" s="278"/>
      <c r="O189" s="276" t="s">
        <v>84</v>
      </c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  <c r="AA189" s="277"/>
      <c r="AB189" s="277"/>
      <c r="AC189" s="277"/>
      <c r="AD189" s="277"/>
      <c r="AE189" s="277"/>
      <c r="AF189" s="277"/>
      <c r="AG189" s="277"/>
      <c r="AH189" s="277"/>
      <c r="AI189" s="277"/>
      <c r="AJ189" s="277"/>
      <c r="AK189" s="277"/>
      <c r="AL189" s="277"/>
      <c r="AM189" s="277"/>
      <c r="AN189" s="277"/>
      <c r="AO189" s="277"/>
      <c r="AP189" s="277"/>
      <c r="AQ189" s="277"/>
      <c r="AR189" s="277"/>
      <c r="AS189" s="277"/>
      <c r="AT189" s="277"/>
      <c r="AU189" s="277"/>
      <c r="AV189" s="278"/>
      <c r="AW189" s="276" t="s">
        <v>23</v>
      </c>
      <c r="AX189" s="277"/>
      <c r="AY189" s="277"/>
      <c r="AZ189" s="277"/>
      <c r="BA189" s="278"/>
      <c r="BB189" s="276"/>
      <c r="BC189" s="279"/>
      <c r="BE189" s="41"/>
      <c r="BF189" s="41"/>
      <c r="BG189" s="41"/>
      <c r="BH189" s="41"/>
      <c r="BI189" s="41"/>
      <c r="BJ189" s="41"/>
      <c r="BK189" s="41"/>
      <c r="BL189" s="41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5"/>
      <c r="CD189" s="75"/>
      <c r="CE189" s="75"/>
      <c r="CF189" s="75"/>
      <c r="CG189" s="75"/>
      <c r="CH189" s="74"/>
      <c r="CI189" s="74"/>
      <c r="CJ189" s="75"/>
      <c r="CK189" s="75"/>
      <c r="CL189" s="75"/>
      <c r="CM189" s="75"/>
      <c r="CN189" s="75"/>
      <c r="CO189" s="75"/>
      <c r="CP189" s="75"/>
      <c r="CQ189" s="75"/>
      <c r="CR189" s="75"/>
      <c r="CS189" s="76"/>
      <c r="CT189" s="76"/>
      <c r="CU189" s="76"/>
      <c r="CV189" s="76"/>
      <c r="CW189" s="76"/>
      <c r="CX189" s="76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</row>
    <row r="190" spans="1:147" s="22" customFormat="1" ht="18" customHeight="1">
      <c r="A190"/>
      <c r="B190" s="83">
        <v>74</v>
      </c>
      <c r="C190" s="84"/>
      <c r="D190" s="83">
        <v>2</v>
      </c>
      <c r="E190" s="84"/>
      <c r="F190" s="84"/>
      <c r="G190" s="84"/>
      <c r="H190" s="84"/>
      <c r="I190" s="87"/>
      <c r="J190" s="89">
        <v>0.611111111111111</v>
      </c>
      <c r="K190" s="90"/>
      <c r="L190" s="90"/>
      <c r="M190" s="90"/>
      <c r="N190" s="91"/>
      <c r="O190" s="95" t="str">
        <f>IF(ISBLANK($AZ$172)," ",IF($AW$172&lt;$AZ$172,$AF$172,IF($AZ$172&lt;$AW$172,$O$172)))</f>
        <v> </v>
      </c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14" t="s">
        <v>22</v>
      </c>
      <c r="AF190" s="96" t="str">
        <f>IF(ISBLANK($AZ$176)," ",IF($AW$176&lt;$AZ$176,$AF$176,IF($AZ$176&lt;$AW$176,$O$176)))</f>
        <v> </v>
      </c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100"/>
      <c r="AW190" s="101"/>
      <c r="AX190" s="102"/>
      <c r="AY190" s="102" t="s">
        <v>21</v>
      </c>
      <c r="AZ190" s="102"/>
      <c r="BA190" s="105"/>
      <c r="BB190" s="84"/>
      <c r="BC190" s="87"/>
      <c r="BE190" s="41"/>
      <c r="BF190" s="41"/>
      <c r="BG190" s="41"/>
      <c r="BH190" s="41"/>
      <c r="BI190" s="41"/>
      <c r="BJ190" s="41"/>
      <c r="BK190" s="41"/>
      <c r="BL190" s="41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5"/>
      <c r="CD190" s="75"/>
      <c r="CE190" s="75"/>
      <c r="CF190" s="75"/>
      <c r="CG190" s="75"/>
      <c r="CH190" s="74"/>
      <c r="CI190" s="74"/>
      <c r="CJ190" s="75"/>
      <c r="CK190" s="75"/>
      <c r="CL190" s="75"/>
      <c r="CM190" s="75"/>
      <c r="CN190" s="75"/>
      <c r="CO190" s="75"/>
      <c r="CP190" s="75"/>
      <c r="CQ190" s="75"/>
      <c r="CR190" s="75"/>
      <c r="CS190" s="76"/>
      <c r="CT190" s="76"/>
      <c r="CU190" s="76"/>
      <c r="CV190" s="76"/>
      <c r="CW190" s="76"/>
      <c r="CX190" s="76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</row>
    <row r="191" spans="1:147" s="22" customFormat="1" ht="12" customHeight="1" thickBot="1">
      <c r="A191"/>
      <c r="B191" s="85"/>
      <c r="C191" s="86"/>
      <c r="D191" s="85"/>
      <c r="E191" s="86"/>
      <c r="F191" s="86"/>
      <c r="G191" s="86"/>
      <c r="H191" s="86"/>
      <c r="I191" s="88"/>
      <c r="J191" s="92"/>
      <c r="K191" s="93"/>
      <c r="L191" s="93"/>
      <c r="M191" s="93"/>
      <c r="N191" s="94"/>
      <c r="O191" s="97" t="s">
        <v>87</v>
      </c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24"/>
      <c r="AF191" s="98" t="s">
        <v>88</v>
      </c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9"/>
      <c r="AW191" s="103"/>
      <c r="AX191" s="104"/>
      <c r="AY191" s="104"/>
      <c r="AZ191" s="104"/>
      <c r="BA191" s="106"/>
      <c r="BB191" s="86"/>
      <c r="BC191" s="88"/>
      <c r="BE191" s="41"/>
      <c r="BF191" s="41"/>
      <c r="BG191" s="41"/>
      <c r="BH191" s="41"/>
      <c r="BI191" s="41"/>
      <c r="BJ191" s="41"/>
      <c r="BK191" s="41"/>
      <c r="BL191" s="41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5"/>
      <c r="CD191" s="75"/>
      <c r="CE191" s="75"/>
      <c r="CF191" s="75"/>
      <c r="CG191" s="75"/>
      <c r="CH191" s="74"/>
      <c r="CI191" s="74"/>
      <c r="CJ191" s="75"/>
      <c r="CK191" s="75"/>
      <c r="CL191" s="75"/>
      <c r="CM191" s="75"/>
      <c r="CN191" s="75"/>
      <c r="CO191" s="75"/>
      <c r="CP191" s="75"/>
      <c r="CQ191" s="75"/>
      <c r="CR191" s="75"/>
      <c r="CS191" s="76"/>
      <c r="CT191" s="76"/>
      <c r="CU191" s="76"/>
      <c r="CV191" s="76"/>
      <c r="CW191" s="76"/>
      <c r="CX191" s="76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</row>
    <row r="192" spans="1:147" s="22" customFormat="1" ht="12" customHeight="1">
      <c r="A192"/>
      <c r="B192" s="18"/>
      <c r="C192" s="18"/>
      <c r="D192" s="18"/>
      <c r="E192" s="18"/>
      <c r="F192" s="18"/>
      <c r="G192" s="18"/>
      <c r="H192" s="18"/>
      <c r="I192" s="18"/>
      <c r="J192" s="33"/>
      <c r="K192" s="33"/>
      <c r="L192" s="33"/>
      <c r="M192" s="33"/>
      <c r="N192" s="33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5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21"/>
      <c r="AX192" s="21"/>
      <c r="AY192" s="21"/>
      <c r="AZ192" s="21"/>
      <c r="BA192" s="21"/>
      <c r="BB192" s="18"/>
      <c r="BC192" s="18"/>
      <c r="BE192" s="41"/>
      <c r="BF192" s="41"/>
      <c r="BG192" s="41"/>
      <c r="BH192" s="41"/>
      <c r="BI192" s="41"/>
      <c r="BJ192" s="41"/>
      <c r="BK192" s="41"/>
      <c r="BL192" s="41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5"/>
      <c r="CD192" s="75"/>
      <c r="CE192" s="75"/>
      <c r="CF192" s="75"/>
      <c r="CG192" s="75"/>
      <c r="CH192" s="74"/>
      <c r="CI192" s="74"/>
      <c r="CJ192" s="75"/>
      <c r="CK192" s="75"/>
      <c r="CL192" s="75"/>
      <c r="CM192" s="75"/>
      <c r="CN192" s="75"/>
      <c r="CO192" s="75"/>
      <c r="CP192" s="75"/>
      <c r="CQ192" s="75"/>
      <c r="CR192" s="75"/>
      <c r="CS192" s="76"/>
      <c r="CT192" s="76"/>
      <c r="CU192" s="76"/>
      <c r="CV192" s="76"/>
      <c r="CW192" s="76"/>
      <c r="CX192" s="76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</row>
    <row r="193" spans="1:147" s="22" customFormat="1" ht="12.75">
      <c r="A193"/>
      <c r="B193" s="1" t="s">
        <v>89</v>
      </c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56"/>
      <c r="BV193" s="41"/>
      <c r="BW193" s="56"/>
      <c r="BX193" s="41"/>
      <c r="BY193" s="41"/>
      <c r="BZ193" s="41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</row>
    <row r="194" spans="1:147" s="22" customFormat="1" ht="8.2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56"/>
      <c r="BV194" s="41"/>
      <c r="BW194" s="56"/>
      <c r="BX194" s="41"/>
      <c r="BY194" s="41"/>
      <c r="BZ194" s="41"/>
      <c r="CA194" s="41"/>
      <c r="CB194" s="41"/>
      <c r="CC194" s="42"/>
      <c r="CD194" s="42"/>
      <c r="CE194" s="42"/>
      <c r="CF194" s="42"/>
      <c r="CG194" s="42"/>
      <c r="CH194" s="41"/>
      <c r="CI194" s="41"/>
      <c r="CJ194" s="42"/>
      <c r="CK194" s="42"/>
      <c r="CL194" s="42"/>
      <c r="CM194" s="42"/>
      <c r="CN194" s="42"/>
      <c r="CO194" s="42"/>
      <c r="CP194" s="42"/>
      <c r="CQ194" s="42"/>
      <c r="CR194" s="42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</row>
    <row r="195" spans="7:147" s="2" customFormat="1" ht="15.75">
      <c r="G195" s="6" t="s">
        <v>3</v>
      </c>
      <c r="H195" s="218">
        <v>0.6145833333333334</v>
      </c>
      <c r="I195" s="218"/>
      <c r="J195" s="218"/>
      <c r="K195" s="218"/>
      <c r="L195" s="218"/>
      <c r="M195" s="7" t="s">
        <v>4</v>
      </c>
      <c r="T195" s="6" t="s">
        <v>5</v>
      </c>
      <c r="U195" s="223">
        <v>1</v>
      </c>
      <c r="V195" s="223"/>
      <c r="W195" s="17" t="s">
        <v>30</v>
      </c>
      <c r="X195" s="217">
        <v>0.010416666666666666</v>
      </c>
      <c r="Y195" s="217"/>
      <c r="Z195" s="217"/>
      <c r="AA195" s="217"/>
      <c r="AB195" s="217"/>
      <c r="AC195" s="7" t="s">
        <v>6</v>
      </c>
      <c r="AK195" s="6" t="s">
        <v>7</v>
      </c>
      <c r="AL195" s="217">
        <v>0.0020833333333333333</v>
      </c>
      <c r="AM195" s="217"/>
      <c r="AN195" s="217"/>
      <c r="AO195" s="217"/>
      <c r="AP195" s="217"/>
      <c r="AQ195" s="7" t="s">
        <v>6</v>
      </c>
      <c r="BE195" s="47"/>
      <c r="BF195" s="47"/>
      <c r="BG195" s="47"/>
      <c r="BH195" s="47"/>
      <c r="BI195" s="47"/>
      <c r="BJ195" s="47"/>
      <c r="BK195" s="47"/>
      <c r="BL195" s="4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8"/>
      <c r="CD195" s="78"/>
      <c r="CE195" s="78"/>
      <c r="CF195" s="78"/>
      <c r="CG195" s="78"/>
      <c r="CH195" s="77"/>
      <c r="CI195" s="77"/>
      <c r="CJ195" s="78"/>
      <c r="CK195" s="78"/>
      <c r="CL195" s="78"/>
      <c r="CM195" s="78"/>
      <c r="CN195" s="78"/>
      <c r="CO195" s="78"/>
      <c r="CP195" s="78"/>
      <c r="CQ195" s="78"/>
      <c r="CR195" s="78"/>
      <c r="CS195" s="79"/>
      <c r="CT195" s="79"/>
      <c r="CU195" s="79"/>
      <c r="CV195" s="79"/>
      <c r="CW195" s="79"/>
      <c r="CX195" s="7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</row>
    <row r="196" spans="7:147" s="2" customFormat="1" ht="12.75" customHeight="1" thickBot="1">
      <c r="G196" s="6"/>
      <c r="H196" s="28"/>
      <c r="I196" s="28"/>
      <c r="J196" s="28"/>
      <c r="K196" s="28"/>
      <c r="L196" s="28"/>
      <c r="M196" s="7"/>
      <c r="T196" s="6"/>
      <c r="U196" s="29"/>
      <c r="V196" s="29"/>
      <c r="W196" s="30"/>
      <c r="X196" s="31"/>
      <c r="Y196" s="31"/>
      <c r="Z196" s="31"/>
      <c r="AA196" s="31"/>
      <c r="AB196" s="31"/>
      <c r="AC196" s="7"/>
      <c r="AK196" s="6"/>
      <c r="AL196" s="31"/>
      <c r="AM196" s="31"/>
      <c r="AN196" s="31"/>
      <c r="AO196" s="31"/>
      <c r="AP196" s="31"/>
      <c r="AQ196" s="7"/>
      <c r="BE196" s="47"/>
      <c r="BF196" s="47"/>
      <c r="BG196" s="47"/>
      <c r="BH196" s="47"/>
      <c r="BI196" s="47"/>
      <c r="BJ196" s="47"/>
      <c r="BK196" s="47"/>
      <c r="BL196" s="4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8"/>
      <c r="CD196" s="78"/>
      <c r="CE196" s="78"/>
      <c r="CF196" s="78"/>
      <c r="CG196" s="78"/>
      <c r="CH196" s="77"/>
      <c r="CI196" s="77"/>
      <c r="CJ196" s="78"/>
      <c r="CK196" s="78"/>
      <c r="CL196" s="78"/>
      <c r="CM196" s="78"/>
      <c r="CN196" s="78"/>
      <c r="CO196" s="78"/>
      <c r="CP196" s="78"/>
      <c r="CQ196" s="78"/>
      <c r="CR196" s="78"/>
      <c r="CS196" s="79"/>
      <c r="CT196" s="79"/>
      <c r="CU196" s="79"/>
      <c r="CV196" s="79"/>
      <c r="CW196" s="79"/>
      <c r="CX196" s="7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</row>
    <row r="197" spans="2:102" ht="19.5" customHeight="1" thickBot="1">
      <c r="B197" s="224" t="s">
        <v>15</v>
      </c>
      <c r="C197" s="225"/>
      <c r="D197" s="226" t="s">
        <v>16</v>
      </c>
      <c r="E197" s="227"/>
      <c r="F197" s="227"/>
      <c r="G197" s="227"/>
      <c r="H197" s="227"/>
      <c r="I197" s="228"/>
      <c r="J197" s="229" t="s">
        <v>19</v>
      </c>
      <c r="K197" s="230"/>
      <c r="L197" s="230"/>
      <c r="M197" s="230"/>
      <c r="N197" s="231"/>
      <c r="O197" s="229" t="s">
        <v>35</v>
      </c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0"/>
      <c r="AG197" s="230"/>
      <c r="AH197" s="230"/>
      <c r="AI197" s="230"/>
      <c r="AJ197" s="230"/>
      <c r="AK197" s="230"/>
      <c r="AL197" s="230"/>
      <c r="AM197" s="230"/>
      <c r="AN197" s="230"/>
      <c r="AO197" s="230"/>
      <c r="AP197" s="230"/>
      <c r="AQ197" s="230"/>
      <c r="AR197" s="230"/>
      <c r="AS197" s="230"/>
      <c r="AT197" s="230"/>
      <c r="AU197" s="230"/>
      <c r="AV197" s="231"/>
      <c r="AW197" s="229" t="s">
        <v>23</v>
      </c>
      <c r="AX197" s="230"/>
      <c r="AY197" s="230"/>
      <c r="AZ197" s="230"/>
      <c r="BA197" s="231"/>
      <c r="BB197" s="229"/>
      <c r="BC197" s="236"/>
      <c r="BD197" s="22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80"/>
      <c r="CC197" s="75"/>
      <c r="CD197" s="75"/>
      <c r="CE197" s="75"/>
      <c r="CF197" s="75"/>
      <c r="CG197" s="75"/>
      <c r="CH197" s="74"/>
      <c r="CI197" s="80"/>
      <c r="CJ197" s="75"/>
      <c r="CK197" s="75"/>
      <c r="CL197" s="75"/>
      <c r="CM197" s="75"/>
      <c r="CN197" s="75"/>
      <c r="CO197" s="75"/>
      <c r="CP197" s="75"/>
      <c r="CQ197" s="75"/>
      <c r="CR197" s="75"/>
      <c r="CS197" s="76"/>
      <c r="CT197" s="76"/>
      <c r="CU197" s="76"/>
      <c r="CV197" s="76"/>
      <c r="CW197" s="76"/>
      <c r="CX197" s="76"/>
    </row>
    <row r="198" spans="2:102" ht="18" customHeight="1">
      <c r="B198" s="83">
        <v>75</v>
      </c>
      <c r="C198" s="84"/>
      <c r="D198" s="83">
        <v>1</v>
      </c>
      <c r="E198" s="84"/>
      <c r="F198" s="84"/>
      <c r="G198" s="84"/>
      <c r="H198" s="84"/>
      <c r="I198" s="87"/>
      <c r="J198" s="89">
        <v>0.6319444444444444</v>
      </c>
      <c r="K198" s="90"/>
      <c r="L198" s="90"/>
      <c r="M198" s="90"/>
      <c r="N198" s="91"/>
      <c r="O198" s="95" t="str">
        <f>IF(ISBLANK($AZ$186)," ",IF($AW$186&lt;$AZ$186,$O$186,IF($AZ$186&lt;$AW$186,$AF$186)))</f>
        <v> </v>
      </c>
      <c r="P198" s="96" t="e">
        <f>IF(ISBLANK(#REF!)," ",IF(#REF!&lt;#REF!,#REF!,IF(#REF!&lt;#REF!,#REF!)))</f>
        <v>#REF!</v>
      </c>
      <c r="Q198" s="96" t="e">
        <f>IF(ISBLANK(#REF!)," ",IF(#REF!&lt;#REF!,#REF!,IF(#REF!&lt;#REF!,#REF!)))</f>
        <v>#REF!</v>
      </c>
      <c r="R198" s="96" t="e">
        <f>IF(ISBLANK(#REF!)," ",IF(#REF!&lt;#REF!,#REF!,IF(#REF!&lt;#REF!,#REF!)))</f>
        <v>#REF!</v>
      </c>
      <c r="S198" s="96" t="e">
        <f>IF(ISBLANK(#REF!)," ",IF(#REF!&lt;#REF!,#REF!,IF(#REF!&lt;#REF!,#REF!)))</f>
        <v>#REF!</v>
      </c>
      <c r="T198" s="96" t="e">
        <f>IF(ISBLANK(#REF!)," ",IF(#REF!&lt;#REF!,#REF!,IF(#REF!&lt;#REF!,#REF!)))</f>
        <v>#REF!</v>
      </c>
      <c r="U198" s="96" t="e">
        <f>IF(ISBLANK(#REF!)," ",IF(#REF!&lt;#REF!,#REF!,IF(#REF!&lt;#REF!,#REF!)))</f>
        <v>#REF!</v>
      </c>
      <c r="V198" s="96" t="e">
        <f>IF(ISBLANK(#REF!)," ",IF(#REF!&lt;#REF!,#REF!,IF(#REF!&lt;#REF!,#REF!)))</f>
        <v>#REF!</v>
      </c>
      <c r="W198" s="96" t="e">
        <f>IF(ISBLANK(#REF!)," ",IF(#REF!&lt;#REF!,#REF!,IF(#REF!&lt;#REF!,#REF!)))</f>
        <v>#REF!</v>
      </c>
      <c r="X198" s="96" t="e">
        <f>IF(ISBLANK(#REF!)," ",IF(#REF!&lt;#REF!,#REF!,IF(#REF!&lt;#REF!,#REF!)))</f>
        <v>#REF!</v>
      </c>
      <c r="Y198" s="96" t="e">
        <f>IF(ISBLANK(#REF!)," ",IF(#REF!&lt;#REF!,#REF!,IF(#REF!&lt;#REF!,#REF!)))</f>
        <v>#REF!</v>
      </c>
      <c r="Z198" s="96" t="e">
        <f>IF(ISBLANK(#REF!)," ",IF(#REF!&lt;#REF!,#REF!,IF(#REF!&lt;#REF!,#REF!)))</f>
        <v>#REF!</v>
      </c>
      <c r="AA198" s="96" t="e">
        <f>IF(ISBLANK(#REF!)," ",IF(#REF!&lt;#REF!,#REF!,IF(#REF!&lt;#REF!,#REF!)))</f>
        <v>#REF!</v>
      </c>
      <c r="AB198" s="96" t="e">
        <f>IF(ISBLANK(#REF!)," ",IF(#REF!&lt;#REF!,#REF!,IF(#REF!&lt;#REF!,#REF!)))</f>
        <v>#REF!</v>
      </c>
      <c r="AC198" s="96" t="e">
        <f>IF(ISBLANK(#REF!)," ",IF(#REF!&lt;#REF!,#REF!,IF(#REF!&lt;#REF!,#REF!)))</f>
        <v>#REF!</v>
      </c>
      <c r="AD198" s="96" t="e">
        <f>IF(ISBLANK(#REF!)," ",IF(#REF!&lt;#REF!,#REF!,IF(#REF!&lt;#REF!,#REF!)))</f>
        <v>#REF!</v>
      </c>
      <c r="AE198" s="14" t="s">
        <v>22</v>
      </c>
      <c r="AF198" s="96" t="str">
        <f>IF(ISBLANK($AZ$190)," ",IF($AW$190&lt;$AZ$190,$O$190,IF($AZ$190&lt;$AW$190,$AF$190)))</f>
        <v> </v>
      </c>
      <c r="AG198" s="96" t="e">
        <f>IF(ISBLANK(#REF!)," ",IF(#REF!&lt;#REF!,#REF!,IF(#REF!&lt;#REF!,#REF!)))</f>
        <v>#REF!</v>
      </c>
      <c r="AH198" s="96" t="e">
        <f>IF(ISBLANK(#REF!)," ",IF(#REF!&lt;#REF!,#REF!,IF(#REF!&lt;#REF!,#REF!)))</f>
        <v>#REF!</v>
      </c>
      <c r="AI198" s="96" t="e">
        <f>IF(ISBLANK(#REF!)," ",IF(#REF!&lt;#REF!,#REF!,IF(#REF!&lt;#REF!,#REF!)))</f>
        <v>#REF!</v>
      </c>
      <c r="AJ198" s="96" t="e">
        <f>IF(ISBLANK(#REF!)," ",IF(#REF!&lt;#REF!,#REF!,IF(#REF!&lt;#REF!,#REF!)))</f>
        <v>#REF!</v>
      </c>
      <c r="AK198" s="96" t="e">
        <f>IF(ISBLANK(#REF!)," ",IF(#REF!&lt;#REF!,#REF!,IF(#REF!&lt;#REF!,#REF!)))</f>
        <v>#REF!</v>
      </c>
      <c r="AL198" s="96" t="e">
        <f>IF(ISBLANK(#REF!)," ",IF(#REF!&lt;#REF!,#REF!,IF(#REF!&lt;#REF!,#REF!)))</f>
        <v>#REF!</v>
      </c>
      <c r="AM198" s="96" t="e">
        <f>IF(ISBLANK(#REF!)," ",IF(#REF!&lt;#REF!,#REF!,IF(#REF!&lt;#REF!,#REF!)))</f>
        <v>#REF!</v>
      </c>
      <c r="AN198" s="96" t="e">
        <f>IF(ISBLANK(#REF!)," ",IF(#REF!&lt;#REF!,#REF!,IF(#REF!&lt;#REF!,#REF!)))</f>
        <v>#REF!</v>
      </c>
      <c r="AO198" s="96" t="e">
        <f>IF(ISBLANK(#REF!)," ",IF(#REF!&lt;#REF!,#REF!,IF(#REF!&lt;#REF!,#REF!)))</f>
        <v>#REF!</v>
      </c>
      <c r="AP198" s="96" t="e">
        <f>IF(ISBLANK(#REF!)," ",IF(#REF!&lt;#REF!,#REF!,IF(#REF!&lt;#REF!,#REF!)))</f>
        <v>#REF!</v>
      </c>
      <c r="AQ198" s="96" t="e">
        <f>IF(ISBLANK(#REF!)," ",IF(#REF!&lt;#REF!,#REF!,IF(#REF!&lt;#REF!,#REF!)))</f>
        <v>#REF!</v>
      </c>
      <c r="AR198" s="96" t="e">
        <f>IF(ISBLANK(#REF!)," ",IF(#REF!&lt;#REF!,#REF!,IF(#REF!&lt;#REF!,#REF!)))</f>
        <v>#REF!</v>
      </c>
      <c r="AS198" s="96" t="e">
        <f>IF(ISBLANK(#REF!)," ",IF(#REF!&lt;#REF!,#REF!,IF(#REF!&lt;#REF!,#REF!)))</f>
        <v>#REF!</v>
      </c>
      <c r="AT198" s="96" t="e">
        <f>IF(ISBLANK(#REF!)," ",IF(#REF!&lt;#REF!,#REF!,IF(#REF!&lt;#REF!,#REF!)))</f>
        <v>#REF!</v>
      </c>
      <c r="AU198" s="96" t="e">
        <f>IF(ISBLANK(#REF!)," ",IF(#REF!&lt;#REF!,#REF!,IF(#REF!&lt;#REF!,#REF!)))</f>
        <v>#REF!</v>
      </c>
      <c r="AV198" s="100" t="e">
        <f>IF(ISBLANK(#REF!)," ",IF(#REF!&lt;#REF!,#REF!,IF(#REF!&lt;#REF!,#REF!)))</f>
        <v>#REF!</v>
      </c>
      <c r="AW198" s="101"/>
      <c r="AX198" s="102"/>
      <c r="AY198" s="102" t="s">
        <v>21</v>
      </c>
      <c r="AZ198" s="102"/>
      <c r="BA198" s="105"/>
      <c r="BB198" s="84"/>
      <c r="BC198" s="87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80"/>
      <c r="CC198" s="75"/>
      <c r="CD198" s="75"/>
      <c r="CE198" s="75"/>
      <c r="CF198" s="75"/>
      <c r="CG198" s="75"/>
      <c r="CH198" s="74"/>
      <c r="CI198" s="80"/>
      <c r="CJ198" s="75"/>
      <c r="CK198" s="75"/>
      <c r="CL198" s="75"/>
      <c r="CM198" s="75"/>
      <c r="CN198" s="75"/>
      <c r="CO198" s="75"/>
      <c r="CP198" s="75"/>
      <c r="CQ198" s="75"/>
      <c r="CR198" s="75"/>
      <c r="CS198" s="76"/>
      <c r="CT198" s="76"/>
      <c r="CU198" s="76"/>
      <c r="CV198" s="76"/>
      <c r="CW198" s="76"/>
      <c r="CX198" s="76"/>
    </row>
    <row r="199" spans="2:102" ht="12" customHeight="1" thickBot="1">
      <c r="B199" s="85"/>
      <c r="C199" s="86"/>
      <c r="D199" s="85"/>
      <c r="E199" s="86"/>
      <c r="F199" s="86"/>
      <c r="G199" s="86"/>
      <c r="H199" s="86"/>
      <c r="I199" s="88"/>
      <c r="J199" s="92"/>
      <c r="K199" s="93"/>
      <c r="L199" s="93"/>
      <c r="M199" s="93"/>
      <c r="N199" s="94"/>
      <c r="O199" s="97" t="s">
        <v>54</v>
      </c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24"/>
      <c r="AF199" s="98" t="s">
        <v>55</v>
      </c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9"/>
      <c r="AW199" s="103"/>
      <c r="AX199" s="104"/>
      <c r="AY199" s="104"/>
      <c r="AZ199" s="104"/>
      <c r="BA199" s="106"/>
      <c r="BB199" s="86"/>
      <c r="BC199" s="88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5"/>
      <c r="CD199" s="75"/>
      <c r="CE199" s="75"/>
      <c r="CF199" s="75"/>
      <c r="CG199" s="75"/>
      <c r="CH199" s="74"/>
      <c r="CI199" s="74"/>
      <c r="CJ199" s="75"/>
      <c r="CK199" s="75"/>
      <c r="CL199" s="75"/>
      <c r="CM199" s="75"/>
      <c r="CN199" s="75"/>
      <c r="CO199" s="75"/>
      <c r="CP199" s="75"/>
      <c r="CQ199" s="75"/>
      <c r="CR199" s="75"/>
      <c r="CS199" s="76"/>
      <c r="CT199" s="76"/>
      <c r="CU199" s="76"/>
      <c r="CV199" s="76"/>
      <c r="CW199" s="76"/>
      <c r="CX199" s="76"/>
    </row>
    <row r="200" spans="65:102" ht="3.75" customHeight="1" thickBot="1"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5"/>
      <c r="CD200" s="75"/>
      <c r="CE200" s="75"/>
      <c r="CF200" s="75"/>
      <c r="CG200" s="75"/>
      <c r="CH200" s="74"/>
      <c r="CI200" s="74"/>
      <c r="CJ200" s="75"/>
      <c r="CK200" s="75"/>
      <c r="CL200" s="75"/>
      <c r="CM200" s="75"/>
      <c r="CN200" s="75"/>
      <c r="CO200" s="75"/>
      <c r="CP200" s="75"/>
      <c r="CQ200" s="75"/>
      <c r="CR200" s="75"/>
      <c r="CS200" s="76"/>
      <c r="CT200" s="76"/>
      <c r="CU200" s="76"/>
      <c r="CV200" s="76"/>
      <c r="CW200" s="76"/>
      <c r="CX200" s="76"/>
    </row>
    <row r="201" spans="2:102" ht="19.5" customHeight="1" thickBot="1">
      <c r="B201" s="224" t="s">
        <v>15</v>
      </c>
      <c r="C201" s="225"/>
      <c r="D201" s="226" t="s">
        <v>16</v>
      </c>
      <c r="E201" s="227"/>
      <c r="F201" s="227"/>
      <c r="G201" s="227"/>
      <c r="H201" s="227"/>
      <c r="I201" s="228"/>
      <c r="J201" s="229" t="s">
        <v>19</v>
      </c>
      <c r="K201" s="230"/>
      <c r="L201" s="230"/>
      <c r="M201" s="230"/>
      <c r="N201" s="231"/>
      <c r="O201" s="229" t="s">
        <v>36</v>
      </c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  <c r="AD201" s="230"/>
      <c r="AE201" s="230"/>
      <c r="AF201" s="230"/>
      <c r="AG201" s="230"/>
      <c r="AH201" s="230"/>
      <c r="AI201" s="230"/>
      <c r="AJ201" s="230"/>
      <c r="AK201" s="230"/>
      <c r="AL201" s="230"/>
      <c r="AM201" s="230"/>
      <c r="AN201" s="230"/>
      <c r="AO201" s="230"/>
      <c r="AP201" s="230"/>
      <c r="AQ201" s="230"/>
      <c r="AR201" s="230"/>
      <c r="AS201" s="230"/>
      <c r="AT201" s="230"/>
      <c r="AU201" s="230"/>
      <c r="AV201" s="231"/>
      <c r="AW201" s="229" t="s">
        <v>23</v>
      </c>
      <c r="AX201" s="230"/>
      <c r="AY201" s="230"/>
      <c r="AZ201" s="230"/>
      <c r="BA201" s="231"/>
      <c r="BB201" s="229"/>
      <c r="BC201" s="236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5"/>
      <c r="CD201" s="75"/>
      <c r="CE201" s="75"/>
      <c r="CF201" s="75"/>
      <c r="CG201" s="75"/>
      <c r="CH201" s="74"/>
      <c r="CI201" s="74"/>
      <c r="CJ201" s="75"/>
      <c r="CK201" s="75"/>
      <c r="CL201" s="75"/>
      <c r="CM201" s="75"/>
      <c r="CN201" s="75"/>
      <c r="CO201" s="75"/>
      <c r="CP201" s="75"/>
      <c r="CQ201" s="75"/>
      <c r="CR201" s="75"/>
      <c r="CS201" s="76"/>
      <c r="CT201" s="76"/>
      <c r="CU201" s="76"/>
      <c r="CV201" s="76"/>
      <c r="CW201" s="76"/>
      <c r="CX201" s="76"/>
    </row>
    <row r="202" spans="2:102" ht="18" customHeight="1">
      <c r="B202" s="83">
        <v>76</v>
      </c>
      <c r="C202" s="84"/>
      <c r="D202" s="83">
        <v>1</v>
      </c>
      <c r="E202" s="84"/>
      <c r="F202" s="84"/>
      <c r="G202" s="84"/>
      <c r="H202" s="84"/>
      <c r="I202" s="87"/>
      <c r="J202" s="89">
        <v>0.6458333333333334</v>
      </c>
      <c r="K202" s="90"/>
      <c r="L202" s="90"/>
      <c r="M202" s="90"/>
      <c r="N202" s="91"/>
      <c r="O202" s="95" t="str">
        <f>IF(ISBLANK($AZ$186)," ",IF($AW$186&lt;$AZ$186,$AF$186,IF($AZ$186&lt;$AW$186,$O$186)))</f>
        <v> </v>
      </c>
      <c r="P202" s="96" t="e">
        <f>IF(ISBLANK(#REF!)," ",IF(#REF!&lt;#REF!,#REF!,IF(#REF!&lt;#REF!,#REF!)))</f>
        <v>#REF!</v>
      </c>
      <c r="Q202" s="96" t="e">
        <f>IF(ISBLANK(#REF!)," ",IF(#REF!&lt;#REF!,#REF!,IF(#REF!&lt;#REF!,#REF!)))</f>
        <v>#REF!</v>
      </c>
      <c r="R202" s="96" t="e">
        <f>IF(ISBLANK(#REF!)," ",IF(#REF!&lt;#REF!,#REF!,IF(#REF!&lt;#REF!,#REF!)))</f>
        <v>#REF!</v>
      </c>
      <c r="S202" s="96" t="e">
        <f>IF(ISBLANK(#REF!)," ",IF(#REF!&lt;#REF!,#REF!,IF(#REF!&lt;#REF!,#REF!)))</f>
        <v>#REF!</v>
      </c>
      <c r="T202" s="96" t="e">
        <f>IF(ISBLANK(#REF!)," ",IF(#REF!&lt;#REF!,#REF!,IF(#REF!&lt;#REF!,#REF!)))</f>
        <v>#REF!</v>
      </c>
      <c r="U202" s="96" t="e">
        <f>IF(ISBLANK(#REF!)," ",IF(#REF!&lt;#REF!,#REF!,IF(#REF!&lt;#REF!,#REF!)))</f>
        <v>#REF!</v>
      </c>
      <c r="V202" s="96" t="e">
        <f>IF(ISBLANK(#REF!)," ",IF(#REF!&lt;#REF!,#REF!,IF(#REF!&lt;#REF!,#REF!)))</f>
        <v>#REF!</v>
      </c>
      <c r="W202" s="96" t="e">
        <f>IF(ISBLANK(#REF!)," ",IF(#REF!&lt;#REF!,#REF!,IF(#REF!&lt;#REF!,#REF!)))</f>
        <v>#REF!</v>
      </c>
      <c r="X202" s="96" t="e">
        <f>IF(ISBLANK(#REF!)," ",IF(#REF!&lt;#REF!,#REF!,IF(#REF!&lt;#REF!,#REF!)))</f>
        <v>#REF!</v>
      </c>
      <c r="Y202" s="96" t="e">
        <f>IF(ISBLANK(#REF!)," ",IF(#REF!&lt;#REF!,#REF!,IF(#REF!&lt;#REF!,#REF!)))</f>
        <v>#REF!</v>
      </c>
      <c r="Z202" s="96" t="e">
        <f>IF(ISBLANK(#REF!)," ",IF(#REF!&lt;#REF!,#REF!,IF(#REF!&lt;#REF!,#REF!)))</f>
        <v>#REF!</v>
      </c>
      <c r="AA202" s="96" t="e">
        <f>IF(ISBLANK(#REF!)," ",IF(#REF!&lt;#REF!,#REF!,IF(#REF!&lt;#REF!,#REF!)))</f>
        <v>#REF!</v>
      </c>
      <c r="AB202" s="96" t="e">
        <f>IF(ISBLANK(#REF!)," ",IF(#REF!&lt;#REF!,#REF!,IF(#REF!&lt;#REF!,#REF!)))</f>
        <v>#REF!</v>
      </c>
      <c r="AC202" s="96" t="e">
        <f>IF(ISBLANK(#REF!)," ",IF(#REF!&lt;#REF!,#REF!,IF(#REF!&lt;#REF!,#REF!)))</f>
        <v>#REF!</v>
      </c>
      <c r="AD202" s="96" t="e">
        <f>IF(ISBLANK(#REF!)," ",IF(#REF!&lt;#REF!,#REF!,IF(#REF!&lt;#REF!,#REF!)))</f>
        <v>#REF!</v>
      </c>
      <c r="AE202" s="14" t="s">
        <v>22</v>
      </c>
      <c r="AF202" s="96" t="str">
        <f>IF(ISBLANK($AZ$190)," ",IF($AW$190&lt;$AZ$190,$AF$190,IF($AZ$190&lt;$AW$190,$O$190)))</f>
        <v> </v>
      </c>
      <c r="AG202" s="96" t="e">
        <f>IF(ISBLANK(#REF!)," ",IF(#REF!&lt;#REF!,#REF!,IF(#REF!&lt;#REF!,#REF!)))</f>
        <v>#REF!</v>
      </c>
      <c r="AH202" s="96" t="e">
        <f>IF(ISBLANK(#REF!)," ",IF(#REF!&lt;#REF!,#REF!,IF(#REF!&lt;#REF!,#REF!)))</f>
        <v>#REF!</v>
      </c>
      <c r="AI202" s="96" t="e">
        <f>IF(ISBLANK(#REF!)," ",IF(#REF!&lt;#REF!,#REF!,IF(#REF!&lt;#REF!,#REF!)))</f>
        <v>#REF!</v>
      </c>
      <c r="AJ202" s="96" t="e">
        <f>IF(ISBLANK(#REF!)," ",IF(#REF!&lt;#REF!,#REF!,IF(#REF!&lt;#REF!,#REF!)))</f>
        <v>#REF!</v>
      </c>
      <c r="AK202" s="96" t="e">
        <f>IF(ISBLANK(#REF!)," ",IF(#REF!&lt;#REF!,#REF!,IF(#REF!&lt;#REF!,#REF!)))</f>
        <v>#REF!</v>
      </c>
      <c r="AL202" s="96" t="e">
        <f>IF(ISBLANK(#REF!)," ",IF(#REF!&lt;#REF!,#REF!,IF(#REF!&lt;#REF!,#REF!)))</f>
        <v>#REF!</v>
      </c>
      <c r="AM202" s="96" t="e">
        <f>IF(ISBLANK(#REF!)," ",IF(#REF!&lt;#REF!,#REF!,IF(#REF!&lt;#REF!,#REF!)))</f>
        <v>#REF!</v>
      </c>
      <c r="AN202" s="96" t="e">
        <f>IF(ISBLANK(#REF!)," ",IF(#REF!&lt;#REF!,#REF!,IF(#REF!&lt;#REF!,#REF!)))</f>
        <v>#REF!</v>
      </c>
      <c r="AO202" s="96" t="e">
        <f>IF(ISBLANK(#REF!)," ",IF(#REF!&lt;#REF!,#REF!,IF(#REF!&lt;#REF!,#REF!)))</f>
        <v>#REF!</v>
      </c>
      <c r="AP202" s="96" t="e">
        <f>IF(ISBLANK(#REF!)," ",IF(#REF!&lt;#REF!,#REF!,IF(#REF!&lt;#REF!,#REF!)))</f>
        <v>#REF!</v>
      </c>
      <c r="AQ202" s="96" t="e">
        <f>IF(ISBLANK(#REF!)," ",IF(#REF!&lt;#REF!,#REF!,IF(#REF!&lt;#REF!,#REF!)))</f>
        <v>#REF!</v>
      </c>
      <c r="AR202" s="96" t="e">
        <f>IF(ISBLANK(#REF!)," ",IF(#REF!&lt;#REF!,#REF!,IF(#REF!&lt;#REF!,#REF!)))</f>
        <v>#REF!</v>
      </c>
      <c r="AS202" s="96" t="e">
        <f>IF(ISBLANK(#REF!)," ",IF(#REF!&lt;#REF!,#REF!,IF(#REF!&lt;#REF!,#REF!)))</f>
        <v>#REF!</v>
      </c>
      <c r="AT202" s="96" t="e">
        <f>IF(ISBLANK(#REF!)," ",IF(#REF!&lt;#REF!,#REF!,IF(#REF!&lt;#REF!,#REF!)))</f>
        <v>#REF!</v>
      </c>
      <c r="AU202" s="96" t="e">
        <f>IF(ISBLANK(#REF!)," ",IF(#REF!&lt;#REF!,#REF!,IF(#REF!&lt;#REF!,#REF!)))</f>
        <v>#REF!</v>
      </c>
      <c r="AV202" s="100" t="e">
        <f>IF(ISBLANK(#REF!)," ",IF(#REF!&lt;#REF!,#REF!,IF(#REF!&lt;#REF!,#REF!)))</f>
        <v>#REF!</v>
      </c>
      <c r="AW202" s="101"/>
      <c r="AX202" s="102"/>
      <c r="AY202" s="102" t="s">
        <v>21</v>
      </c>
      <c r="AZ202" s="102"/>
      <c r="BA202" s="105"/>
      <c r="BB202" s="84"/>
      <c r="BC202" s="87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5"/>
      <c r="CD202" s="75"/>
      <c r="CE202" s="75"/>
      <c r="CF202" s="75"/>
      <c r="CG202" s="75"/>
      <c r="CH202" s="74"/>
      <c r="CI202" s="74"/>
      <c r="CJ202" s="75"/>
      <c r="CK202" s="75"/>
      <c r="CL202" s="75"/>
      <c r="CM202" s="75"/>
      <c r="CN202" s="75"/>
      <c r="CO202" s="75"/>
      <c r="CP202" s="75"/>
      <c r="CQ202" s="75"/>
      <c r="CR202" s="75"/>
      <c r="CS202" s="76"/>
      <c r="CT202" s="76"/>
      <c r="CU202" s="76"/>
      <c r="CV202" s="76"/>
      <c r="CW202" s="76"/>
      <c r="CX202" s="76"/>
    </row>
    <row r="203" spans="2:102" ht="12" customHeight="1" thickBot="1">
      <c r="B203" s="85"/>
      <c r="C203" s="86"/>
      <c r="D203" s="85"/>
      <c r="E203" s="86"/>
      <c r="F203" s="86"/>
      <c r="G203" s="86"/>
      <c r="H203" s="86"/>
      <c r="I203" s="88"/>
      <c r="J203" s="92"/>
      <c r="K203" s="93"/>
      <c r="L203" s="93"/>
      <c r="M203" s="93"/>
      <c r="N203" s="94"/>
      <c r="O203" s="97" t="s">
        <v>56</v>
      </c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24"/>
      <c r="AF203" s="98" t="s">
        <v>57</v>
      </c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9"/>
      <c r="AW203" s="103"/>
      <c r="AX203" s="104"/>
      <c r="AY203" s="104"/>
      <c r="AZ203" s="104"/>
      <c r="BA203" s="106"/>
      <c r="BB203" s="86"/>
      <c r="BC203" s="88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5"/>
      <c r="CD203" s="75"/>
      <c r="CE203" s="75"/>
      <c r="CF203" s="75"/>
      <c r="CG203" s="75"/>
      <c r="CH203" s="74"/>
      <c r="CI203" s="74"/>
      <c r="CJ203" s="75"/>
      <c r="CK203" s="75"/>
      <c r="CL203" s="75"/>
      <c r="CM203" s="75"/>
      <c r="CN203" s="75"/>
      <c r="CO203" s="75"/>
      <c r="CP203" s="75"/>
      <c r="CQ203" s="75"/>
      <c r="CR203" s="75"/>
      <c r="CS203" s="76"/>
      <c r="CT203" s="76"/>
      <c r="CU203" s="76"/>
      <c r="CV203" s="76"/>
      <c r="CW203" s="76"/>
      <c r="CX203" s="76"/>
    </row>
    <row r="204" spans="65:102" ht="12.75"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5"/>
      <c r="CD204" s="75"/>
      <c r="CE204" s="75"/>
      <c r="CF204" s="75"/>
      <c r="CG204" s="75"/>
      <c r="CH204" s="74"/>
      <c r="CI204" s="74"/>
      <c r="CJ204" s="75"/>
      <c r="CK204" s="75"/>
      <c r="CL204" s="75"/>
      <c r="CM204" s="75"/>
      <c r="CN204" s="75"/>
      <c r="CO204" s="75"/>
      <c r="CP204" s="75"/>
      <c r="CQ204" s="75"/>
      <c r="CR204" s="75"/>
      <c r="CS204" s="76"/>
      <c r="CT204" s="76"/>
      <c r="CU204" s="76"/>
      <c r="CV204" s="76"/>
      <c r="CW204" s="76"/>
      <c r="CX204" s="76"/>
    </row>
    <row r="205" spans="2:102" ht="12.75">
      <c r="B205" s="1" t="s">
        <v>90</v>
      </c>
      <c r="BE205" s="42"/>
      <c r="BF205" s="42"/>
      <c r="BG205" s="42"/>
      <c r="BH205" s="42"/>
      <c r="BI205" s="42"/>
      <c r="BJ205" s="42"/>
      <c r="BK205" s="42"/>
      <c r="BL205" s="42"/>
      <c r="BM205" s="75"/>
      <c r="BN205" s="75"/>
      <c r="BO205" s="75"/>
      <c r="BP205" s="75"/>
      <c r="BQ205" s="75"/>
      <c r="BR205" s="75"/>
      <c r="BS205" s="75"/>
      <c r="BT205" s="75"/>
      <c r="BU205" s="75"/>
      <c r="BV205" s="74"/>
      <c r="BW205" s="74"/>
      <c r="BX205" s="74"/>
      <c r="BY205" s="74"/>
      <c r="BZ205" s="74"/>
      <c r="CA205" s="74"/>
      <c r="CB205" s="74"/>
      <c r="CC205" s="75"/>
      <c r="CD205" s="75"/>
      <c r="CE205" s="75"/>
      <c r="CF205" s="75"/>
      <c r="CG205" s="75"/>
      <c r="CH205" s="74"/>
      <c r="CI205" s="74"/>
      <c r="CJ205" s="75"/>
      <c r="CK205" s="75"/>
      <c r="CL205" s="75"/>
      <c r="CM205" s="75"/>
      <c r="CN205" s="75"/>
      <c r="CO205" s="75"/>
      <c r="CP205" s="75"/>
      <c r="CQ205" s="75"/>
      <c r="CR205" s="75"/>
      <c r="CS205" s="76"/>
      <c r="CT205" s="76"/>
      <c r="CU205" s="76"/>
      <c r="CV205" s="76"/>
      <c r="CW205" s="76"/>
      <c r="CX205" s="76"/>
    </row>
    <row r="206" spans="65:102" ht="13.5" thickBot="1"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5"/>
      <c r="CD206" s="75"/>
      <c r="CE206" s="75"/>
      <c r="CF206" s="75"/>
      <c r="CG206" s="75"/>
      <c r="CH206" s="74"/>
      <c r="CI206" s="74"/>
      <c r="CJ206" s="75"/>
      <c r="CK206" s="75"/>
      <c r="CL206" s="75"/>
      <c r="CM206" s="75"/>
      <c r="CN206" s="75"/>
      <c r="CO206" s="75"/>
      <c r="CP206" s="75"/>
      <c r="CQ206" s="75"/>
      <c r="CR206" s="75"/>
      <c r="CS206" s="76"/>
      <c r="CT206" s="76"/>
      <c r="CU206" s="76"/>
      <c r="CV206" s="76"/>
      <c r="CW206" s="76"/>
      <c r="CX206" s="76"/>
    </row>
    <row r="207" spans="9:102" ht="25.5" customHeight="1">
      <c r="I207" s="232" t="s">
        <v>9</v>
      </c>
      <c r="J207" s="233"/>
      <c r="K207" s="233"/>
      <c r="L207" s="25"/>
      <c r="M207" s="234" t="str">
        <f>IF(ISBLANK($AZ$202)," ",IF($AW$202&gt;$AZ$202,$O$202,IF($AZ$202&gt;$AW$202,$AF$202)))</f>
        <v> </v>
      </c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34"/>
      <c r="AG207" s="234"/>
      <c r="AH207" s="234"/>
      <c r="AI207" s="234"/>
      <c r="AJ207" s="234"/>
      <c r="AK207" s="234"/>
      <c r="AL207" s="234"/>
      <c r="AM207" s="234"/>
      <c r="AN207" s="234"/>
      <c r="AO207" s="234"/>
      <c r="AP207" s="234"/>
      <c r="AQ207" s="234"/>
      <c r="AR207" s="234"/>
      <c r="AS207" s="234"/>
      <c r="AT207" s="234"/>
      <c r="AU207" s="234"/>
      <c r="AV207" s="235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5"/>
      <c r="CD207" s="75"/>
      <c r="CE207" s="75"/>
      <c r="CF207" s="75"/>
      <c r="CG207" s="75"/>
      <c r="CH207" s="74"/>
      <c r="CI207" s="74"/>
      <c r="CJ207" s="75"/>
      <c r="CK207" s="75"/>
      <c r="CL207" s="75"/>
      <c r="CM207" s="75"/>
      <c r="CN207" s="75"/>
      <c r="CO207" s="75"/>
      <c r="CP207" s="75"/>
      <c r="CQ207" s="75"/>
      <c r="CR207" s="75"/>
      <c r="CS207" s="76"/>
      <c r="CT207" s="76"/>
      <c r="CU207" s="76"/>
      <c r="CV207" s="76"/>
      <c r="CW207" s="76"/>
      <c r="CX207" s="76"/>
    </row>
    <row r="208" spans="9:102" ht="25.5" customHeight="1">
      <c r="I208" s="241" t="s">
        <v>10</v>
      </c>
      <c r="J208" s="242"/>
      <c r="K208" s="242"/>
      <c r="L208" s="26"/>
      <c r="M208" s="243" t="str">
        <f>IF(ISBLANK($AZ$202)," ",IF($AW$202&lt;$AZ$202,$O$202,IF($AZ$202&lt;$AW$202,$AF$202)))</f>
        <v> </v>
      </c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43"/>
      <c r="AP208" s="243"/>
      <c r="AQ208" s="243"/>
      <c r="AR208" s="243"/>
      <c r="AS208" s="243"/>
      <c r="AT208" s="243"/>
      <c r="AU208" s="243"/>
      <c r="AV208" s="24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5"/>
      <c r="CD208" s="75"/>
      <c r="CE208" s="75"/>
      <c r="CF208" s="75"/>
      <c r="CG208" s="75"/>
      <c r="CH208" s="74"/>
      <c r="CI208" s="74"/>
      <c r="CJ208" s="75"/>
      <c r="CK208" s="75"/>
      <c r="CL208" s="75"/>
      <c r="CM208" s="75"/>
      <c r="CN208" s="75"/>
      <c r="CO208" s="75"/>
      <c r="CP208" s="75"/>
      <c r="CQ208" s="75"/>
      <c r="CR208" s="75"/>
      <c r="CS208" s="76"/>
      <c r="CT208" s="76"/>
      <c r="CU208" s="76"/>
      <c r="CV208" s="76"/>
      <c r="CW208" s="76"/>
      <c r="CX208" s="76"/>
    </row>
    <row r="209" spans="9:102" ht="25.5" customHeight="1">
      <c r="I209" s="241" t="s">
        <v>11</v>
      </c>
      <c r="J209" s="242"/>
      <c r="K209" s="242"/>
      <c r="L209" s="26"/>
      <c r="M209" s="243" t="str">
        <f>IF(ISBLANK($AZ$198)," ",IF($AW$198&gt;$AZ$198,$O$198,IF($AZ$198&gt;$AW$198,$AF$198)))</f>
        <v> </v>
      </c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  <c r="AJ209" s="243"/>
      <c r="AK209" s="243"/>
      <c r="AL209" s="243"/>
      <c r="AM209" s="243"/>
      <c r="AN209" s="243"/>
      <c r="AO209" s="243"/>
      <c r="AP209" s="243"/>
      <c r="AQ209" s="243"/>
      <c r="AR209" s="243"/>
      <c r="AS209" s="243"/>
      <c r="AT209" s="243"/>
      <c r="AU209" s="243"/>
      <c r="AV209" s="24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5"/>
      <c r="CD209" s="75"/>
      <c r="CE209" s="75"/>
      <c r="CF209" s="75"/>
      <c r="CG209" s="75"/>
      <c r="CH209" s="74"/>
      <c r="CI209" s="74"/>
      <c r="CJ209" s="75"/>
      <c r="CK209" s="75"/>
      <c r="CL209" s="75"/>
      <c r="CM209" s="75"/>
      <c r="CN209" s="75"/>
      <c r="CO209" s="75"/>
      <c r="CP209" s="75"/>
      <c r="CQ209" s="75"/>
      <c r="CR209" s="75"/>
      <c r="CS209" s="76"/>
      <c r="CT209" s="76"/>
      <c r="CU209" s="76"/>
      <c r="CV209" s="76"/>
      <c r="CW209" s="76"/>
      <c r="CX209" s="76"/>
    </row>
    <row r="210" spans="9:102" ht="25.5" customHeight="1" thickBot="1">
      <c r="I210" s="237" t="s">
        <v>12</v>
      </c>
      <c r="J210" s="238"/>
      <c r="K210" s="238"/>
      <c r="L210" s="27"/>
      <c r="M210" s="239" t="str">
        <f>IF(ISBLANK($AZ$198)," ",IF($AW$198&lt;$AZ$198,$O$198,IF($AZ$198&lt;$AW$198,$AF$198)))</f>
        <v> </v>
      </c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  <c r="AB210" s="239"/>
      <c r="AC210" s="239"/>
      <c r="AD210" s="239"/>
      <c r="AE210" s="239"/>
      <c r="AF210" s="239"/>
      <c r="AG210" s="239"/>
      <c r="AH210" s="239"/>
      <c r="AI210" s="239"/>
      <c r="AJ210" s="239"/>
      <c r="AK210" s="239"/>
      <c r="AL210" s="239"/>
      <c r="AM210" s="239"/>
      <c r="AN210" s="239"/>
      <c r="AO210" s="239"/>
      <c r="AP210" s="239"/>
      <c r="AQ210" s="239"/>
      <c r="AR210" s="239"/>
      <c r="AS210" s="239"/>
      <c r="AT210" s="239"/>
      <c r="AU210" s="239"/>
      <c r="AV210" s="240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5"/>
      <c r="CD210" s="75"/>
      <c r="CE210" s="75"/>
      <c r="CF210" s="75"/>
      <c r="CG210" s="75"/>
      <c r="CH210" s="74"/>
      <c r="CI210" s="74"/>
      <c r="CJ210" s="75"/>
      <c r="CK210" s="75"/>
      <c r="CL210" s="75"/>
      <c r="CM210" s="75"/>
      <c r="CN210" s="75"/>
      <c r="CO210" s="75"/>
      <c r="CP210" s="75"/>
      <c r="CQ210" s="75"/>
      <c r="CR210" s="75"/>
      <c r="CS210" s="76"/>
      <c r="CT210" s="76"/>
      <c r="CU210" s="76"/>
      <c r="CV210" s="76"/>
      <c r="CW210" s="76"/>
      <c r="CX210" s="76"/>
    </row>
  </sheetData>
  <sheetProtection/>
  <mergeCells count="1102">
    <mergeCell ref="H195:L195"/>
    <mergeCell ref="U195:V195"/>
    <mergeCell ref="X195:AB195"/>
    <mergeCell ref="AL195:AP195"/>
    <mergeCell ref="BB190:BC191"/>
    <mergeCell ref="O191:AD191"/>
    <mergeCell ref="AF191:AV191"/>
    <mergeCell ref="AF190:AV190"/>
    <mergeCell ref="AW190:AX191"/>
    <mergeCell ref="AY190:AY191"/>
    <mergeCell ref="AZ190:BA191"/>
    <mergeCell ref="B190:C191"/>
    <mergeCell ref="D190:I191"/>
    <mergeCell ref="J190:N191"/>
    <mergeCell ref="O190:AD190"/>
    <mergeCell ref="BB186:BC187"/>
    <mergeCell ref="O187:AD187"/>
    <mergeCell ref="AF187:AV187"/>
    <mergeCell ref="B189:C189"/>
    <mergeCell ref="D189:I189"/>
    <mergeCell ref="J189:N189"/>
    <mergeCell ref="O189:AV189"/>
    <mergeCell ref="AW189:BA189"/>
    <mergeCell ref="BB189:BC189"/>
    <mergeCell ref="AW185:BA185"/>
    <mergeCell ref="BB185:BC185"/>
    <mergeCell ref="AY186:AY187"/>
    <mergeCell ref="AZ186:BA187"/>
    <mergeCell ref="B186:C187"/>
    <mergeCell ref="D186:I187"/>
    <mergeCell ref="J186:N187"/>
    <mergeCell ref="O186:AD186"/>
    <mergeCell ref="AF186:AV186"/>
    <mergeCell ref="AW186:AX187"/>
    <mergeCell ref="B185:C185"/>
    <mergeCell ref="D185:I185"/>
    <mergeCell ref="J185:N185"/>
    <mergeCell ref="O185:AV185"/>
    <mergeCell ref="B180:BC180"/>
    <mergeCell ref="H183:L183"/>
    <mergeCell ref="U183:V183"/>
    <mergeCell ref="X183:AB183"/>
    <mergeCell ref="AL183:AP183"/>
    <mergeCell ref="BB176:BC177"/>
    <mergeCell ref="O177:AD177"/>
    <mergeCell ref="AF177:AV177"/>
    <mergeCell ref="H161:L161"/>
    <mergeCell ref="U161:V161"/>
    <mergeCell ref="X161:AB161"/>
    <mergeCell ref="AL161:AP161"/>
    <mergeCell ref="AF176:AV176"/>
    <mergeCell ref="AW176:AX177"/>
    <mergeCell ref="AY176:AY177"/>
    <mergeCell ref="AZ176:BA177"/>
    <mergeCell ref="B176:C177"/>
    <mergeCell ref="D176:I177"/>
    <mergeCell ref="J176:N177"/>
    <mergeCell ref="O176:AD176"/>
    <mergeCell ref="BB172:BC173"/>
    <mergeCell ref="O173:AD173"/>
    <mergeCell ref="AF173:AV173"/>
    <mergeCell ref="B175:C175"/>
    <mergeCell ref="D175:I175"/>
    <mergeCell ref="J175:N175"/>
    <mergeCell ref="O175:AV175"/>
    <mergeCell ref="AW175:BA175"/>
    <mergeCell ref="BB175:BC175"/>
    <mergeCell ref="AF172:AV172"/>
    <mergeCell ref="AW172:AX173"/>
    <mergeCell ref="AY172:AY173"/>
    <mergeCell ref="AZ172:BA173"/>
    <mergeCell ref="B172:C173"/>
    <mergeCell ref="D172:I173"/>
    <mergeCell ref="J172:N173"/>
    <mergeCell ref="O172:AD172"/>
    <mergeCell ref="BB168:BC169"/>
    <mergeCell ref="O169:AD169"/>
    <mergeCell ref="AF169:AV169"/>
    <mergeCell ref="B171:C171"/>
    <mergeCell ref="D171:I171"/>
    <mergeCell ref="J171:N171"/>
    <mergeCell ref="O171:AV171"/>
    <mergeCell ref="AW171:BA171"/>
    <mergeCell ref="BB171:BC171"/>
    <mergeCell ref="AF168:AV168"/>
    <mergeCell ref="AW168:AX169"/>
    <mergeCell ref="AY168:AY169"/>
    <mergeCell ref="AZ168:BA169"/>
    <mergeCell ref="B168:C169"/>
    <mergeCell ref="D168:I169"/>
    <mergeCell ref="J168:N169"/>
    <mergeCell ref="O168:AD168"/>
    <mergeCell ref="BB164:BC165"/>
    <mergeCell ref="O165:AD165"/>
    <mergeCell ref="AF165:AV165"/>
    <mergeCell ref="B167:C167"/>
    <mergeCell ref="D167:I167"/>
    <mergeCell ref="J167:N167"/>
    <mergeCell ref="O167:AV167"/>
    <mergeCell ref="AW167:BA167"/>
    <mergeCell ref="BB167:BC167"/>
    <mergeCell ref="AW163:BA163"/>
    <mergeCell ref="BB163:BC163"/>
    <mergeCell ref="B164:C165"/>
    <mergeCell ref="D164:I165"/>
    <mergeCell ref="J164:N165"/>
    <mergeCell ref="O164:AD164"/>
    <mergeCell ref="AF164:AV164"/>
    <mergeCell ref="AW164:AX165"/>
    <mergeCell ref="AY164:AY165"/>
    <mergeCell ref="AZ164:BA165"/>
    <mergeCell ref="B163:C163"/>
    <mergeCell ref="D163:I163"/>
    <mergeCell ref="J163:N163"/>
    <mergeCell ref="O163:AV163"/>
    <mergeCell ref="AV115:AW115"/>
    <mergeCell ref="AG108:AR108"/>
    <mergeCell ref="AS108:AU108"/>
    <mergeCell ref="AV108:AW108"/>
    <mergeCell ref="AY108:AZ108"/>
    <mergeCell ref="BA108:BC108"/>
    <mergeCell ref="AG110:AR110"/>
    <mergeCell ref="AS110:AU110"/>
    <mergeCell ref="AV110:AW110"/>
    <mergeCell ref="AY110:AZ110"/>
    <mergeCell ref="B109:C109"/>
    <mergeCell ref="D109:O109"/>
    <mergeCell ref="P109:R109"/>
    <mergeCell ref="S109:T109"/>
    <mergeCell ref="V109:W109"/>
    <mergeCell ref="BA110:BC110"/>
    <mergeCell ref="AY109:AZ109"/>
    <mergeCell ref="AV114:AW114"/>
    <mergeCell ref="AS109:AU109"/>
    <mergeCell ref="AV109:AW109"/>
    <mergeCell ref="BA116:BC116"/>
    <mergeCell ref="AS118:AU118"/>
    <mergeCell ref="AV118:AW118"/>
    <mergeCell ref="AY118:AZ118"/>
    <mergeCell ref="BA118:BC118"/>
    <mergeCell ref="BA114:BC114"/>
    <mergeCell ref="BA109:BC109"/>
    <mergeCell ref="X109:Z109"/>
    <mergeCell ref="AE109:AF109"/>
    <mergeCell ref="AG109:AR109"/>
    <mergeCell ref="AE110:AF110"/>
    <mergeCell ref="AS116:AU116"/>
    <mergeCell ref="AE118:AF118"/>
    <mergeCell ref="AS113:AU113"/>
    <mergeCell ref="AG115:AR115"/>
    <mergeCell ref="X113:Z113"/>
    <mergeCell ref="X112:Z112"/>
    <mergeCell ref="B118:C118"/>
    <mergeCell ref="D118:O118"/>
    <mergeCell ref="P118:R118"/>
    <mergeCell ref="S118:T118"/>
    <mergeCell ref="AY116:AZ116"/>
    <mergeCell ref="AV116:AW116"/>
    <mergeCell ref="X117:Z117"/>
    <mergeCell ref="V118:W118"/>
    <mergeCell ref="X118:Z118"/>
    <mergeCell ref="AG118:AR118"/>
    <mergeCell ref="BB99:BC99"/>
    <mergeCell ref="B100:C100"/>
    <mergeCell ref="D100:F100"/>
    <mergeCell ref="G100:I100"/>
    <mergeCell ref="J100:N100"/>
    <mergeCell ref="O100:AD100"/>
    <mergeCell ref="AF100:AV100"/>
    <mergeCell ref="AW100:AX100"/>
    <mergeCell ref="AZ100:BA100"/>
    <mergeCell ref="BB100:BC100"/>
    <mergeCell ref="O99:AD99"/>
    <mergeCell ref="AF99:AV99"/>
    <mergeCell ref="AW99:AX99"/>
    <mergeCell ref="AZ99:BA99"/>
    <mergeCell ref="B99:C99"/>
    <mergeCell ref="D99:F99"/>
    <mergeCell ref="G99:I99"/>
    <mergeCell ref="J99:N99"/>
    <mergeCell ref="BB97:BC97"/>
    <mergeCell ref="B98:C98"/>
    <mergeCell ref="D98:F98"/>
    <mergeCell ref="G98:I98"/>
    <mergeCell ref="J98:N98"/>
    <mergeCell ref="O98:AD98"/>
    <mergeCell ref="AF98:AV98"/>
    <mergeCell ref="AW98:AX98"/>
    <mergeCell ref="AZ98:BA98"/>
    <mergeCell ref="BB98:BC98"/>
    <mergeCell ref="O97:AD97"/>
    <mergeCell ref="AF97:AV97"/>
    <mergeCell ref="AW97:AX97"/>
    <mergeCell ref="AZ97:BA97"/>
    <mergeCell ref="B97:C97"/>
    <mergeCell ref="D97:F97"/>
    <mergeCell ref="G97:I97"/>
    <mergeCell ref="J97:N97"/>
    <mergeCell ref="BB95:BC95"/>
    <mergeCell ref="B96:C96"/>
    <mergeCell ref="D96:F96"/>
    <mergeCell ref="G96:I96"/>
    <mergeCell ref="J96:N96"/>
    <mergeCell ref="O96:AD96"/>
    <mergeCell ref="AF96:AV96"/>
    <mergeCell ref="AW96:AX96"/>
    <mergeCell ref="AZ96:BA96"/>
    <mergeCell ref="BB96:BC96"/>
    <mergeCell ref="O95:AD95"/>
    <mergeCell ref="AF95:AV95"/>
    <mergeCell ref="AW95:AX95"/>
    <mergeCell ref="AZ95:BA95"/>
    <mergeCell ref="B95:C95"/>
    <mergeCell ref="D95:F95"/>
    <mergeCell ref="G95:I95"/>
    <mergeCell ref="J95:N95"/>
    <mergeCell ref="BB93:BC93"/>
    <mergeCell ref="B94:C94"/>
    <mergeCell ref="D94:F94"/>
    <mergeCell ref="G94:I94"/>
    <mergeCell ref="J94:N94"/>
    <mergeCell ref="O94:AD94"/>
    <mergeCell ref="AF94:AV94"/>
    <mergeCell ref="AW94:AX94"/>
    <mergeCell ref="AZ94:BA94"/>
    <mergeCell ref="BB94:BC94"/>
    <mergeCell ref="O93:AD93"/>
    <mergeCell ref="AF93:AV93"/>
    <mergeCell ref="AW93:AX93"/>
    <mergeCell ref="AZ93:BA93"/>
    <mergeCell ref="B93:C93"/>
    <mergeCell ref="D93:F93"/>
    <mergeCell ref="G93:I93"/>
    <mergeCell ref="J93:N93"/>
    <mergeCell ref="BB91:BC91"/>
    <mergeCell ref="B92:C92"/>
    <mergeCell ref="D92:F92"/>
    <mergeCell ref="G92:I92"/>
    <mergeCell ref="J92:N92"/>
    <mergeCell ref="O92:AD92"/>
    <mergeCell ref="AF92:AV92"/>
    <mergeCell ref="AW92:AX92"/>
    <mergeCell ref="AZ92:BA92"/>
    <mergeCell ref="BB92:BC92"/>
    <mergeCell ref="O91:AD91"/>
    <mergeCell ref="AF91:AV91"/>
    <mergeCell ref="AW91:AX91"/>
    <mergeCell ref="AZ91:BA91"/>
    <mergeCell ref="B91:C91"/>
    <mergeCell ref="D91:F91"/>
    <mergeCell ref="G91:I91"/>
    <mergeCell ref="J91:N91"/>
    <mergeCell ref="BB89:BC89"/>
    <mergeCell ref="B90:C90"/>
    <mergeCell ref="D90:F90"/>
    <mergeCell ref="G90:I90"/>
    <mergeCell ref="J90:N90"/>
    <mergeCell ref="O90:AD90"/>
    <mergeCell ref="AF90:AV90"/>
    <mergeCell ref="AW90:AX90"/>
    <mergeCell ref="AZ90:BA90"/>
    <mergeCell ref="BB90:BC90"/>
    <mergeCell ref="O89:AD89"/>
    <mergeCell ref="AF89:AV89"/>
    <mergeCell ref="AW89:AX89"/>
    <mergeCell ref="AZ89:BA89"/>
    <mergeCell ref="B89:C89"/>
    <mergeCell ref="D89:F89"/>
    <mergeCell ref="G89:I89"/>
    <mergeCell ref="J89:N89"/>
    <mergeCell ref="BB87:BC87"/>
    <mergeCell ref="B88:C88"/>
    <mergeCell ref="D88:F88"/>
    <mergeCell ref="G88:I88"/>
    <mergeCell ref="J88:N88"/>
    <mergeCell ref="O88:AD88"/>
    <mergeCell ref="AF88:AV88"/>
    <mergeCell ref="AW88:AX88"/>
    <mergeCell ref="AZ88:BA88"/>
    <mergeCell ref="BB88:BC88"/>
    <mergeCell ref="O87:AD87"/>
    <mergeCell ref="AF87:AV87"/>
    <mergeCell ref="AW87:AX87"/>
    <mergeCell ref="AZ87:BA87"/>
    <mergeCell ref="B87:C87"/>
    <mergeCell ref="D87:F87"/>
    <mergeCell ref="G87:I87"/>
    <mergeCell ref="J87:N87"/>
    <mergeCell ref="BB85:BC85"/>
    <mergeCell ref="B86:C86"/>
    <mergeCell ref="D86:F86"/>
    <mergeCell ref="G86:I86"/>
    <mergeCell ref="J86:N86"/>
    <mergeCell ref="O86:AD86"/>
    <mergeCell ref="AF86:AV86"/>
    <mergeCell ref="AW86:AX86"/>
    <mergeCell ref="AZ86:BA86"/>
    <mergeCell ref="BB86:BC86"/>
    <mergeCell ref="O85:AD85"/>
    <mergeCell ref="AF85:AV85"/>
    <mergeCell ref="AW85:AX85"/>
    <mergeCell ref="AZ85:BA85"/>
    <mergeCell ref="B85:C85"/>
    <mergeCell ref="D85:F85"/>
    <mergeCell ref="G85:I85"/>
    <mergeCell ref="J85:N85"/>
    <mergeCell ref="BB83:BC83"/>
    <mergeCell ref="B84:C84"/>
    <mergeCell ref="D84:F84"/>
    <mergeCell ref="G84:I84"/>
    <mergeCell ref="J84:N84"/>
    <mergeCell ref="O84:AD84"/>
    <mergeCell ref="AF84:AV84"/>
    <mergeCell ref="AW84:AX84"/>
    <mergeCell ref="AZ84:BA84"/>
    <mergeCell ref="BB84:BC84"/>
    <mergeCell ref="O83:AD83"/>
    <mergeCell ref="AF83:AV83"/>
    <mergeCell ref="AW83:AX83"/>
    <mergeCell ref="AZ83:BA83"/>
    <mergeCell ref="B83:C83"/>
    <mergeCell ref="D83:F83"/>
    <mergeCell ref="G83:I83"/>
    <mergeCell ref="J83:N83"/>
    <mergeCell ref="B81:C81"/>
    <mergeCell ref="D81:F81"/>
    <mergeCell ref="G81:I81"/>
    <mergeCell ref="J81:N81"/>
    <mergeCell ref="BB81:BC81"/>
    <mergeCell ref="B82:C82"/>
    <mergeCell ref="D82:F82"/>
    <mergeCell ref="G82:I82"/>
    <mergeCell ref="J82:N82"/>
    <mergeCell ref="O82:AD82"/>
    <mergeCell ref="AG19:BA19"/>
    <mergeCell ref="BB19:BC19"/>
    <mergeCell ref="B27:C27"/>
    <mergeCell ref="D27:X27"/>
    <mergeCell ref="Y27:Z27"/>
    <mergeCell ref="AE27:AF27"/>
    <mergeCell ref="AG27:BA27"/>
    <mergeCell ref="BB27:BC27"/>
    <mergeCell ref="B21:C21"/>
    <mergeCell ref="D21:X21"/>
    <mergeCell ref="B143:C143"/>
    <mergeCell ref="BB135:BC135"/>
    <mergeCell ref="B147:C147"/>
    <mergeCell ref="AF148:AV148"/>
    <mergeCell ref="AW148:AX149"/>
    <mergeCell ref="AF149:AV149"/>
    <mergeCell ref="B148:C149"/>
    <mergeCell ref="D148:I149"/>
    <mergeCell ref="O137:AD137"/>
    <mergeCell ref="AF137:AV137"/>
    <mergeCell ref="D140:I141"/>
    <mergeCell ref="J140:N141"/>
    <mergeCell ref="O140:AD140"/>
    <mergeCell ref="O148:AD148"/>
    <mergeCell ref="D136:I137"/>
    <mergeCell ref="J136:N137"/>
    <mergeCell ref="O149:AD149"/>
    <mergeCell ref="AY148:AY149"/>
    <mergeCell ref="B140:C141"/>
    <mergeCell ref="O141:AD141"/>
    <mergeCell ref="AF141:AV141"/>
    <mergeCell ref="D143:I143"/>
    <mergeCell ref="J143:N143"/>
    <mergeCell ref="J148:N149"/>
    <mergeCell ref="B135:C135"/>
    <mergeCell ref="J135:N135"/>
    <mergeCell ref="AV117:AW117"/>
    <mergeCell ref="AY117:AZ117"/>
    <mergeCell ref="BA117:BC117"/>
    <mergeCell ref="B117:C117"/>
    <mergeCell ref="D117:O117"/>
    <mergeCell ref="P117:R117"/>
    <mergeCell ref="S117:T117"/>
    <mergeCell ref="D135:I135"/>
    <mergeCell ref="AE117:AF117"/>
    <mergeCell ref="AS117:AU117"/>
    <mergeCell ref="AE116:AF116"/>
    <mergeCell ref="AG117:AR117"/>
    <mergeCell ref="AG116:AR116"/>
    <mergeCell ref="AE114:AF114"/>
    <mergeCell ref="AE115:AF115"/>
    <mergeCell ref="AS114:AU114"/>
    <mergeCell ref="AS115:AU115"/>
    <mergeCell ref="O80:AD80"/>
    <mergeCell ref="AF80:AV80"/>
    <mergeCell ref="AW80:AX80"/>
    <mergeCell ref="AY115:AZ115"/>
    <mergeCell ref="BA115:BC115"/>
    <mergeCell ref="AY114:AZ114"/>
    <mergeCell ref="O81:AD81"/>
    <mergeCell ref="AF81:AV81"/>
    <mergeCell ref="AW81:AX81"/>
    <mergeCell ref="AZ81:BA81"/>
    <mergeCell ref="B110:C110"/>
    <mergeCell ref="D110:O110"/>
    <mergeCell ref="P110:R110"/>
    <mergeCell ref="S110:T110"/>
    <mergeCell ref="V110:W110"/>
    <mergeCell ref="X110:Z110"/>
    <mergeCell ref="AV107:AW107"/>
    <mergeCell ref="AV105:AW105"/>
    <mergeCell ref="AS104:AU104"/>
    <mergeCell ref="AS106:AU106"/>
    <mergeCell ref="AV106:AW106"/>
    <mergeCell ref="BB80:BC80"/>
    <mergeCell ref="AF82:AV82"/>
    <mergeCell ref="AW82:AX82"/>
    <mergeCell ref="AZ82:BA82"/>
    <mergeCell ref="BB82:BC82"/>
    <mergeCell ref="AZ80:BA80"/>
    <mergeCell ref="B80:C80"/>
    <mergeCell ref="D80:F80"/>
    <mergeCell ref="G80:I80"/>
    <mergeCell ref="J80:N80"/>
    <mergeCell ref="AY105:AZ105"/>
    <mergeCell ref="BA105:BC105"/>
    <mergeCell ref="B105:C105"/>
    <mergeCell ref="D105:O105"/>
    <mergeCell ref="P105:R105"/>
    <mergeCell ref="BB78:BC78"/>
    <mergeCell ref="B79:C79"/>
    <mergeCell ref="D79:F79"/>
    <mergeCell ref="G79:I79"/>
    <mergeCell ref="J79:N79"/>
    <mergeCell ref="O79:AD79"/>
    <mergeCell ref="AF79:AV79"/>
    <mergeCell ref="AW79:AX79"/>
    <mergeCell ref="AZ79:BA79"/>
    <mergeCell ref="BB79:BC79"/>
    <mergeCell ref="O78:AD78"/>
    <mergeCell ref="AF78:AV78"/>
    <mergeCell ref="AW78:AX78"/>
    <mergeCell ref="AZ78:BA78"/>
    <mergeCell ref="B78:C78"/>
    <mergeCell ref="D78:F78"/>
    <mergeCell ref="G78:I78"/>
    <mergeCell ref="J78:N78"/>
    <mergeCell ref="BB76:BC76"/>
    <mergeCell ref="B77:C77"/>
    <mergeCell ref="D77:F77"/>
    <mergeCell ref="G77:I77"/>
    <mergeCell ref="J77:N77"/>
    <mergeCell ref="O77:AD77"/>
    <mergeCell ref="AF77:AV77"/>
    <mergeCell ref="AW77:AX77"/>
    <mergeCell ref="AZ77:BA77"/>
    <mergeCell ref="BB77:BC77"/>
    <mergeCell ref="O76:AD76"/>
    <mergeCell ref="AF76:AV76"/>
    <mergeCell ref="AW76:AX76"/>
    <mergeCell ref="AZ76:BA76"/>
    <mergeCell ref="B76:C76"/>
    <mergeCell ref="D76:F76"/>
    <mergeCell ref="G76:I76"/>
    <mergeCell ref="J76:N76"/>
    <mergeCell ref="BB74:BC74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O74:AD74"/>
    <mergeCell ref="AF74:AV74"/>
    <mergeCell ref="AW74:AX74"/>
    <mergeCell ref="AZ74:BA74"/>
    <mergeCell ref="B74:C74"/>
    <mergeCell ref="D74:F74"/>
    <mergeCell ref="G74:I74"/>
    <mergeCell ref="J74:N74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BB73:BC73"/>
    <mergeCell ref="O72:AD72"/>
    <mergeCell ref="AF72:AV72"/>
    <mergeCell ref="AW72:AX72"/>
    <mergeCell ref="AZ72:BA72"/>
    <mergeCell ref="B72:C72"/>
    <mergeCell ref="D72:F72"/>
    <mergeCell ref="G72:I72"/>
    <mergeCell ref="J72:N72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O70:AD70"/>
    <mergeCell ref="AF70:AV70"/>
    <mergeCell ref="AW70:AX70"/>
    <mergeCell ref="AZ70:BA70"/>
    <mergeCell ref="B70:C70"/>
    <mergeCell ref="D70:F70"/>
    <mergeCell ref="G70:I70"/>
    <mergeCell ref="J70:N70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B69:BC69"/>
    <mergeCell ref="O68:AD68"/>
    <mergeCell ref="AF68:AV68"/>
    <mergeCell ref="AW68:AX68"/>
    <mergeCell ref="AZ68:BA68"/>
    <mergeCell ref="B68:C68"/>
    <mergeCell ref="D68:F68"/>
    <mergeCell ref="G68:I68"/>
    <mergeCell ref="J68:N68"/>
    <mergeCell ref="BB66:BC66"/>
    <mergeCell ref="B67:C67"/>
    <mergeCell ref="D67:F67"/>
    <mergeCell ref="G67:I67"/>
    <mergeCell ref="J67:N67"/>
    <mergeCell ref="O67:AD67"/>
    <mergeCell ref="AF67:AV67"/>
    <mergeCell ref="AW67:AX67"/>
    <mergeCell ref="AZ67:BA67"/>
    <mergeCell ref="BB67:BC67"/>
    <mergeCell ref="O66:AD66"/>
    <mergeCell ref="AF66:AV66"/>
    <mergeCell ref="AW66:AX66"/>
    <mergeCell ref="AZ66:BA66"/>
    <mergeCell ref="B66:C66"/>
    <mergeCell ref="D66:F66"/>
    <mergeCell ref="G66:I66"/>
    <mergeCell ref="J66:N66"/>
    <mergeCell ref="CJ42:CL42"/>
    <mergeCell ref="B64:C64"/>
    <mergeCell ref="D64:F64"/>
    <mergeCell ref="G64:I64"/>
    <mergeCell ref="J64:N64"/>
    <mergeCell ref="O64:AV64"/>
    <mergeCell ref="AW64:BA64"/>
    <mergeCell ref="BB64:BC64"/>
    <mergeCell ref="AF57:AV57"/>
    <mergeCell ref="B57:C57"/>
    <mergeCell ref="J65:N65"/>
    <mergeCell ref="CC42:CE42"/>
    <mergeCell ref="D57:F57"/>
    <mergeCell ref="G57:I57"/>
    <mergeCell ref="J57:N57"/>
    <mergeCell ref="AZ56:BA56"/>
    <mergeCell ref="J55:N55"/>
    <mergeCell ref="AW57:AX57"/>
    <mergeCell ref="O65:AD65"/>
    <mergeCell ref="O57:AD57"/>
    <mergeCell ref="B54:C54"/>
    <mergeCell ref="D54:F54"/>
    <mergeCell ref="G54:I54"/>
    <mergeCell ref="J35:N35"/>
    <mergeCell ref="G35:I35"/>
    <mergeCell ref="G38:I38"/>
    <mergeCell ref="G41:I41"/>
    <mergeCell ref="G43:I43"/>
    <mergeCell ref="J38:N38"/>
    <mergeCell ref="B50:C50"/>
    <mergeCell ref="B65:C65"/>
    <mergeCell ref="G55:I55"/>
    <mergeCell ref="D65:F65"/>
    <mergeCell ref="G65:I65"/>
    <mergeCell ref="B55:C55"/>
    <mergeCell ref="D55:F55"/>
    <mergeCell ref="D56:F56"/>
    <mergeCell ref="G56:I56"/>
    <mergeCell ref="BB202:BC203"/>
    <mergeCell ref="O203:AD203"/>
    <mergeCell ref="AF203:AV203"/>
    <mergeCell ref="BB201:BC201"/>
    <mergeCell ref="AF202:AV202"/>
    <mergeCell ref="AW202:AX203"/>
    <mergeCell ref="AY202:AY203"/>
    <mergeCell ref="AZ202:BA203"/>
    <mergeCell ref="AW201:BA201"/>
    <mergeCell ref="B201:C201"/>
    <mergeCell ref="D201:I201"/>
    <mergeCell ref="J201:N201"/>
    <mergeCell ref="O201:AV201"/>
    <mergeCell ref="B202:C203"/>
    <mergeCell ref="D202:I203"/>
    <mergeCell ref="J202:N203"/>
    <mergeCell ref="O202:AD202"/>
    <mergeCell ref="I210:K210"/>
    <mergeCell ref="M210:AV210"/>
    <mergeCell ref="I208:K208"/>
    <mergeCell ref="M208:AV208"/>
    <mergeCell ref="I209:K209"/>
    <mergeCell ref="M209:AV209"/>
    <mergeCell ref="O135:AV135"/>
    <mergeCell ref="AW135:BA135"/>
    <mergeCell ref="BB197:BC197"/>
    <mergeCell ref="AF198:AV198"/>
    <mergeCell ref="AW198:AX199"/>
    <mergeCell ref="AY198:AY199"/>
    <mergeCell ref="BB198:BC199"/>
    <mergeCell ref="AZ198:BA199"/>
    <mergeCell ref="O136:AD136"/>
    <mergeCell ref="AY140:AY141"/>
    <mergeCell ref="I207:K207"/>
    <mergeCell ref="M207:AV207"/>
    <mergeCell ref="AW197:BA197"/>
    <mergeCell ref="D198:I199"/>
    <mergeCell ref="J198:N199"/>
    <mergeCell ref="O198:AD198"/>
    <mergeCell ref="O199:AD199"/>
    <mergeCell ref="AF199:AV199"/>
    <mergeCell ref="B198:C199"/>
    <mergeCell ref="B197:C197"/>
    <mergeCell ref="D197:I197"/>
    <mergeCell ref="J197:N197"/>
    <mergeCell ref="O197:AV197"/>
    <mergeCell ref="BB128:BC129"/>
    <mergeCell ref="O129:AD129"/>
    <mergeCell ref="AF129:AV129"/>
    <mergeCell ref="AW131:BA131"/>
    <mergeCell ref="BB131:BC131"/>
    <mergeCell ref="BB132:BC133"/>
    <mergeCell ref="AF132:AV132"/>
    <mergeCell ref="O133:AD133"/>
    <mergeCell ref="AF133:AV133"/>
    <mergeCell ref="B131:C131"/>
    <mergeCell ref="D131:I131"/>
    <mergeCell ref="J131:N131"/>
    <mergeCell ref="O131:AV131"/>
    <mergeCell ref="J132:N133"/>
    <mergeCell ref="O132:AD132"/>
    <mergeCell ref="B132:C133"/>
    <mergeCell ref="D132:I133"/>
    <mergeCell ref="AW132:AX133"/>
    <mergeCell ref="AY132:AY133"/>
    <mergeCell ref="AZ132:BA133"/>
    <mergeCell ref="AW127:BA127"/>
    <mergeCell ref="D127:I127"/>
    <mergeCell ref="J127:N127"/>
    <mergeCell ref="O127:AV127"/>
    <mergeCell ref="BB127:BC127"/>
    <mergeCell ref="B128:C129"/>
    <mergeCell ref="D128:I129"/>
    <mergeCell ref="J128:N129"/>
    <mergeCell ref="O128:AD128"/>
    <mergeCell ref="AF128:AV128"/>
    <mergeCell ref="AW128:AX129"/>
    <mergeCell ref="AY128:AY129"/>
    <mergeCell ref="AZ128:BA129"/>
    <mergeCell ref="B127:C127"/>
    <mergeCell ref="AV113:AW113"/>
    <mergeCell ref="AY113:AZ113"/>
    <mergeCell ref="BA113:BC113"/>
    <mergeCell ref="H125:L125"/>
    <mergeCell ref="U125:V125"/>
    <mergeCell ref="X125:AB125"/>
    <mergeCell ref="AL125:AP125"/>
    <mergeCell ref="B121:BC121"/>
    <mergeCell ref="V117:W117"/>
    <mergeCell ref="AG114:AR114"/>
    <mergeCell ref="V114:W114"/>
    <mergeCell ref="X114:Z114"/>
    <mergeCell ref="AE113:AF113"/>
    <mergeCell ref="AG113:AR113"/>
    <mergeCell ref="P115:R115"/>
    <mergeCell ref="S115:T115"/>
    <mergeCell ref="V115:W115"/>
    <mergeCell ref="X115:Z115"/>
    <mergeCell ref="P114:R114"/>
    <mergeCell ref="S114:T114"/>
    <mergeCell ref="AZ57:BA57"/>
    <mergeCell ref="J56:N56"/>
    <mergeCell ref="O56:AD56"/>
    <mergeCell ref="AF56:AV56"/>
    <mergeCell ref="AW56:AX56"/>
    <mergeCell ref="AW55:AX55"/>
    <mergeCell ref="O55:AD55"/>
    <mergeCell ref="AZ55:BA55"/>
    <mergeCell ref="AF39:AV39"/>
    <mergeCell ref="AW36:AX36"/>
    <mergeCell ref="AG29:BA29"/>
    <mergeCell ref="AF35:AV35"/>
    <mergeCell ref="AW39:AX39"/>
    <mergeCell ref="AW38:AX38"/>
    <mergeCell ref="BB25:BC25"/>
    <mergeCell ref="AE26:AF26"/>
    <mergeCell ref="AG26:BA26"/>
    <mergeCell ref="BB26:BC26"/>
    <mergeCell ref="BB28:BC28"/>
    <mergeCell ref="AE29:AF29"/>
    <mergeCell ref="AE28:AF28"/>
    <mergeCell ref="BB29:BC29"/>
    <mergeCell ref="AG28:BA28"/>
    <mergeCell ref="D28:X28"/>
    <mergeCell ref="Y29:Z29"/>
    <mergeCell ref="Y28:Z28"/>
    <mergeCell ref="B29:C29"/>
    <mergeCell ref="D29:X29"/>
    <mergeCell ref="BB34:BC34"/>
    <mergeCell ref="AW34:AX34"/>
    <mergeCell ref="AZ34:BA34"/>
    <mergeCell ref="AL10:AP10"/>
    <mergeCell ref="AG17:BA17"/>
    <mergeCell ref="AG16:BA16"/>
    <mergeCell ref="AE23:BC23"/>
    <mergeCell ref="BB16:BC16"/>
    <mergeCell ref="BB18:BC18"/>
    <mergeCell ref="AG20:BA20"/>
    <mergeCell ref="BB20:BC20"/>
    <mergeCell ref="AE21:AF21"/>
    <mergeCell ref="AG21:BA21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B114:C114"/>
    <mergeCell ref="D114:O114"/>
    <mergeCell ref="V116:W116"/>
    <mergeCell ref="X116:Z116"/>
    <mergeCell ref="B115:C115"/>
    <mergeCell ref="B116:C116"/>
    <mergeCell ref="D116:O116"/>
    <mergeCell ref="P116:R116"/>
    <mergeCell ref="S116:T116"/>
    <mergeCell ref="D115:O115"/>
    <mergeCell ref="AE112:AR112"/>
    <mergeCell ref="AS112:AU112"/>
    <mergeCell ref="AV112:AZ112"/>
    <mergeCell ref="AY107:AZ107"/>
    <mergeCell ref="BA107:BC107"/>
    <mergeCell ref="AE108:AF108"/>
    <mergeCell ref="BA112:BC112"/>
    <mergeCell ref="AE107:AF107"/>
    <mergeCell ref="AG107:AR107"/>
    <mergeCell ref="AS107:AU107"/>
    <mergeCell ref="AY106:AZ106"/>
    <mergeCell ref="BA106:BC106"/>
    <mergeCell ref="BB35:BC35"/>
    <mergeCell ref="BB21:BC21"/>
    <mergeCell ref="BB17:BC17"/>
    <mergeCell ref="AG18:BA18"/>
    <mergeCell ref="AF34:AV34"/>
    <mergeCell ref="AE24:AF24"/>
    <mergeCell ref="AG24:BA24"/>
    <mergeCell ref="BB24:BC24"/>
    <mergeCell ref="AE25:AF25"/>
    <mergeCell ref="AG25:BA25"/>
    <mergeCell ref="BB54:BC54"/>
    <mergeCell ref="BB55:BC55"/>
    <mergeCell ref="B61:BC61"/>
    <mergeCell ref="AV104:AZ104"/>
    <mergeCell ref="BA104:BC104"/>
    <mergeCell ref="AE104:AR104"/>
    <mergeCell ref="J54:N54"/>
    <mergeCell ref="O54:AD54"/>
    <mergeCell ref="AF54:AV54"/>
    <mergeCell ref="AW54:AX54"/>
    <mergeCell ref="B44:C44"/>
    <mergeCell ref="AE106:AF106"/>
    <mergeCell ref="AG106:AR106"/>
    <mergeCell ref="AS105:AU105"/>
    <mergeCell ref="AE105:AF105"/>
    <mergeCell ref="AG105:AR105"/>
    <mergeCell ref="AF55:AV55"/>
    <mergeCell ref="B56:C56"/>
    <mergeCell ref="B51:C51"/>
    <mergeCell ref="D40:F40"/>
    <mergeCell ref="G40:I40"/>
    <mergeCell ref="D39:F39"/>
    <mergeCell ref="G39:I39"/>
    <mergeCell ref="B52:C52"/>
    <mergeCell ref="B41:C41"/>
    <mergeCell ref="B42:C42"/>
    <mergeCell ref="B45:C45"/>
    <mergeCell ref="B46:C46"/>
    <mergeCell ref="B47:C47"/>
    <mergeCell ref="B48:C48"/>
    <mergeCell ref="B43:C43"/>
    <mergeCell ref="B16:C16"/>
    <mergeCell ref="AE16:AF16"/>
    <mergeCell ref="Y16:Z16"/>
    <mergeCell ref="B17:C17"/>
    <mergeCell ref="D16:X16"/>
    <mergeCell ref="D17:X17"/>
    <mergeCell ref="AE17:AF17"/>
    <mergeCell ref="Y17:Z17"/>
    <mergeCell ref="B18:C18"/>
    <mergeCell ref="B20:C20"/>
    <mergeCell ref="D20:X20"/>
    <mergeCell ref="AE20:AF20"/>
    <mergeCell ref="Y20:Z20"/>
    <mergeCell ref="B19:C19"/>
    <mergeCell ref="D19:X19"/>
    <mergeCell ref="Y19:Z19"/>
    <mergeCell ref="AE19:AF19"/>
    <mergeCell ref="Y21:Z21"/>
    <mergeCell ref="D18:X18"/>
    <mergeCell ref="AE18:AF18"/>
    <mergeCell ref="Y18:Z18"/>
    <mergeCell ref="D34:F34"/>
    <mergeCell ref="G34:I34"/>
    <mergeCell ref="J34:N34"/>
    <mergeCell ref="B23:Z23"/>
    <mergeCell ref="B25:C25"/>
    <mergeCell ref="D25:X25"/>
    <mergeCell ref="Y25:Z25"/>
    <mergeCell ref="B24:C24"/>
    <mergeCell ref="D24:X24"/>
    <mergeCell ref="Y24:Z24"/>
    <mergeCell ref="G33:I33"/>
    <mergeCell ref="D33:F33"/>
    <mergeCell ref="B26:C26"/>
    <mergeCell ref="D26:X26"/>
    <mergeCell ref="Y26:Z26"/>
    <mergeCell ref="B28:C28"/>
    <mergeCell ref="BB33:BC33"/>
    <mergeCell ref="AW33:BA33"/>
    <mergeCell ref="J33:N33"/>
    <mergeCell ref="O33:AV33"/>
    <mergeCell ref="B33:C33"/>
    <mergeCell ref="B35:C35"/>
    <mergeCell ref="O34:AD34"/>
    <mergeCell ref="O35:AD35"/>
    <mergeCell ref="AW35:AX35"/>
    <mergeCell ref="AZ35:BA35"/>
    <mergeCell ref="B36:C36"/>
    <mergeCell ref="B40:C40"/>
    <mergeCell ref="B34:C34"/>
    <mergeCell ref="B37:C37"/>
    <mergeCell ref="B38:C38"/>
    <mergeCell ref="B39:C39"/>
    <mergeCell ref="B53:C53"/>
    <mergeCell ref="D35:F35"/>
    <mergeCell ref="D42:F42"/>
    <mergeCell ref="D41:F41"/>
    <mergeCell ref="D43:F43"/>
    <mergeCell ref="D46:F46"/>
    <mergeCell ref="D49:F49"/>
    <mergeCell ref="D52:F52"/>
    <mergeCell ref="D38:F38"/>
    <mergeCell ref="B49:C49"/>
    <mergeCell ref="D36:F36"/>
    <mergeCell ref="G36:I36"/>
    <mergeCell ref="O36:AD36"/>
    <mergeCell ref="D37:F37"/>
    <mergeCell ref="G37:I37"/>
    <mergeCell ref="J37:N37"/>
    <mergeCell ref="O37:AD37"/>
    <mergeCell ref="O38:AD38"/>
    <mergeCell ref="AZ36:BA36"/>
    <mergeCell ref="J36:N36"/>
    <mergeCell ref="AZ41:BA41"/>
    <mergeCell ref="BB36:BC36"/>
    <mergeCell ref="AF36:AV36"/>
    <mergeCell ref="AZ38:BA38"/>
    <mergeCell ref="BB38:BC38"/>
    <mergeCell ref="AF37:AV37"/>
    <mergeCell ref="AW37:AX37"/>
    <mergeCell ref="AZ37:BA37"/>
    <mergeCell ref="BB37:BC37"/>
    <mergeCell ref="AF38:AV38"/>
    <mergeCell ref="BB39:BC39"/>
    <mergeCell ref="J40:N40"/>
    <mergeCell ref="O40:AD40"/>
    <mergeCell ref="AF40:AV40"/>
    <mergeCell ref="AW40:AX40"/>
    <mergeCell ref="AZ40:BA40"/>
    <mergeCell ref="BB40:BC40"/>
    <mergeCell ref="J39:N39"/>
    <mergeCell ref="AZ39:BA39"/>
    <mergeCell ref="O39:AD39"/>
    <mergeCell ref="BB41:BC41"/>
    <mergeCell ref="J42:N42"/>
    <mergeCell ref="O42:AD42"/>
    <mergeCell ref="AF42:AV42"/>
    <mergeCell ref="AW42:AX42"/>
    <mergeCell ref="AZ42:BA42"/>
    <mergeCell ref="J41:N41"/>
    <mergeCell ref="AW41:AX41"/>
    <mergeCell ref="J43:N43"/>
    <mergeCell ref="O43:AD43"/>
    <mergeCell ref="AF43:AV43"/>
    <mergeCell ref="AW43:AX43"/>
    <mergeCell ref="AF41:AV41"/>
    <mergeCell ref="O41:AD41"/>
    <mergeCell ref="G44:I44"/>
    <mergeCell ref="J44:N44"/>
    <mergeCell ref="O44:AD44"/>
    <mergeCell ref="AF44:AV44"/>
    <mergeCell ref="AW44:AX44"/>
    <mergeCell ref="BB42:BC42"/>
    <mergeCell ref="AZ43:BA43"/>
    <mergeCell ref="BB43:BC43"/>
    <mergeCell ref="G42:I42"/>
    <mergeCell ref="BB44:BC44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D44:F44"/>
    <mergeCell ref="J46:N46"/>
    <mergeCell ref="O46:AD46"/>
    <mergeCell ref="AF46:AV46"/>
    <mergeCell ref="AW46:AX46"/>
    <mergeCell ref="AZ46:BA46"/>
    <mergeCell ref="AZ44:BA44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G46:I46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G49:I49"/>
    <mergeCell ref="J49:N49"/>
    <mergeCell ref="O49:AD49"/>
    <mergeCell ref="AF49:AV49"/>
    <mergeCell ref="AW49:AX49"/>
    <mergeCell ref="AZ49:BA49"/>
    <mergeCell ref="BB49:BC49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AZ53:BA53"/>
    <mergeCell ref="G52:I52"/>
    <mergeCell ref="J52:N52"/>
    <mergeCell ref="O52:AD52"/>
    <mergeCell ref="AF52:AV52"/>
    <mergeCell ref="AW52:AX52"/>
    <mergeCell ref="AZ52:BA52"/>
    <mergeCell ref="AF53:AV53"/>
    <mergeCell ref="AW53:AX53"/>
    <mergeCell ref="X106:Z106"/>
    <mergeCell ref="V105:W105"/>
    <mergeCell ref="D53:F53"/>
    <mergeCell ref="G53:I53"/>
    <mergeCell ref="J53:N53"/>
    <mergeCell ref="O53:AD53"/>
    <mergeCell ref="B104:O104"/>
    <mergeCell ref="P104:R104"/>
    <mergeCell ref="S104:W104"/>
    <mergeCell ref="X104:Z104"/>
    <mergeCell ref="X105:Z105"/>
    <mergeCell ref="P112:R112"/>
    <mergeCell ref="S112:W112"/>
    <mergeCell ref="S105:T105"/>
    <mergeCell ref="B106:C106"/>
    <mergeCell ref="D106:O106"/>
    <mergeCell ref="P106:R106"/>
    <mergeCell ref="S106:T106"/>
    <mergeCell ref="V106:W106"/>
    <mergeCell ref="B107:C107"/>
    <mergeCell ref="B112:O112"/>
    <mergeCell ref="CJ34:CL34"/>
    <mergeCell ref="AF65:AV65"/>
    <mergeCell ref="AW65:AX65"/>
    <mergeCell ref="AZ65:BA65"/>
    <mergeCell ref="BB65:BC65"/>
    <mergeCell ref="B108:C108"/>
    <mergeCell ref="D108:O108"/>
    <mergeCell ref="P108:R108"/>
    <mergeCell ref="S108:T108"/>
    <mergeCell ref="BB56:BC56"/>
    <mergeCell ref="BB57:BC57"/>
    <mergeCell ref="AZ54:BA54"/>
    <mergeCell ref="BB52:BC52"/>
    <mergeCell ref="S107:T107"/>
    <mergeCell ref="B113:C113"/>
    <mergeCell ref="D113:O113"/>
    <mergeCell ref="P113:R113"/>
    <mergeCell ref="S113:T113"/>
    <mergeCell ref="V113:W113"/>
    <mergeCell ref="B136:C137"/>
    <mergeCell ref="BB140:BC141"/>
    <mergeCell ref="CC34:CE34"/>
    <mergeCell ref="D107:O107"/>
    <mergeCell ref="P107:R107"/>
    <mergeCell ref="V108:W108"/>
    <mergeCell ref="X108:Z108"/>
    <mergeCell ref="V107:W107"/>
    <mergeCell ref="X107:Z107"/>
    <mergeCell ref="BB53:BC53"/>
    <mergeCell ref="B139:C139"/>
    <mergeCell ref="D139:I139"/>
    <mergeCell ref="J139:N139"/>
    <mergeCell ref="O139:AV139"/>
    <mergeCell ref="AW139:BA139"/>
    <mergeCell ref="BB139:BC139"/>
    <mergeCell ref="AF140:AV140"/>
    <mergeCell ref="AW140:AX141"/>
    <mergeCell ref="AY144:AY145"/>
    <mergeCell ref="AZ144:BA145"/>
    <mergeCell ref="AZ140:BA141"/>
    <mergeCell ref="BB136:BC137"/>
    <mergeCell ref="AY136:AY137"/>
    <mergeCell ref="AZ136:BA137"/>
    <mergeCell ref="AF136:AV136"/>
    <mergeCell ref="AW136:AX137"/>
    <mergeCell ref="BB144:BC145"/>
    <mergeCell ref="O145:AD145"/>
    <mergeCell ref="AF145:AV145"/>
    <mergeCell ref="O143:AV143"/>
    <mergeCell ref="AW143:BA143"/>
    <mergeCell ref="BB143:BC143"/>
    <mergeCell ref="AF144:AV144"/>
    <mergeCell ref="AW144:AX145"/>
    <mergeCell ref="B144:C145"/>
    <mergeCell ref="D144:I145"/>
    <mergeCell ref="J144:N145"/>
    <mergeCell ref="O144:AD144"/>
    <mergeCell ref="AW151:BA151"/>
    <mergeCell ref="BB151:BC151"/>
    <mergeCell ref="D147:I147"/>
    <mergeCell ref="J147:N147"/>
    <mergeCell ref="O147:AV147"/>
    <mergeCell ref="AW147:BA147"/>
    <mergeCell ref="BB147:BC147"/>
    <mergeCell ref="AZ148:BA149"/>
    <mergeCell ref="BB148:BC149"/>
    <mergeCell ref="B152:C153"/>
    <mergeCell ref="D152:I153"/>
    <mergeCell ref="J152:N153"/>
    <mergeCell ref="O152:AD152"/>
    <mergeCell ref="AF152:AV152"/>
    <mergeCell ref="B151:C151"/>
    <mergeCell ref="D151:I151"/>
    <mergeCell ref="J151:N151"/>
    <mergeCell ref="O151:AV151"/>
    <mergeCell ref="AY156:AY157"/>
    <mergeCell ref="AZ156:BA157"/>
    <mergeCell ref="B155:C155"/>
    <mergeCell ref="D155:I155"/>
    <mergeCell ref="J155:N155"/>
    <mergeCell ref="O155:AV155"/>
    <mergeCell ref="AW155:BA155"/>
    <mergeCell ref="AY152:AY153"/>
    <mergeCell ref="AZ152:BA153"/>
    <mergeCell ref="BB152:BC153"/>
    <mergeCell ref="O153:AD153"/>
    <mergeCell ref="AF153:AV153"/>
    <mergeCell ref="AW152:AX153"/>
    <mergeCell ref="BB155:BC155"/>
    <mergeCell ref="B156:C157"/>
    <mergeCell ref="D156:I157"/>
    <mergeCell ref="J156:N157"/>
    <mergeCell ref="O156:AD156"/>
    <mergeCell ref="BB156:BC157"/>
    <mergeCell ref="O157:AD157"/>
    <mergeCell ref="AF157:AV157"/>
    <mergeCell ref="AF156:AV156"/>
    <mergeCell ref="AW156:AX15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1" r:id="rId2"/>
  <headerFooter alignWithMargins="0">
    <oddFooter xml:space="preserve">&amp;C&amp;F&amp;R&amp;P von &amp;N </oddFooter>
  </headerFooter>
  <rowBreaks count="3" manualBreakCount="3">
    <brk id="59" max="55" man="1"/>
    <brk id="119" max="55" man="1"/>
    <brk id="178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Aneta Ventzke</cp:lastModifiedBy>
  <cp:lastPrinted>2014-06-06T07:33:11Z</cp:lastPrinted>
  <dcterms:created xsi:type="dcterms:W3CDTF">2002-02-21T07:48:38Z</dcterms:created>
  <dcterms:modified xsi:type="dcterms:W3CDTF">2014-06-12T20:36:19Z</dcterms:modified>
  <cp:category/>
  <cp:version/>
  <cp:contentType/>
  <cp:contentStatus/>
</cp:coreProperties>
</file>